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TIONARIAT FR\AGA\AGOA + AGEA 15.04.2021\BVB - rapoarte curente 15.04.2021\RC- raport anual\"/>
    </mc:Choice>
  </mc:AlternateContent>
  <xr:revisionPtr revIDLastSave="0" documentId="13_ncr:1_{2AF1A127-C237-4001-A320-7C09A01333C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Neconsolidat" sheetId="1" r:id="rId1"/>
    <sheet name="Consolidat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3" i="1" l="1"/>
  <c r="B142" i="1" s="1"/>
  <c r="B122" i="1"/>
  <c r="B118" i="1" s="1"/>
  <c r="B77" i="1"/>
  <c r="B144" i="1" l="1"/>
  <c r="B107" i="1"/>
  <c r="B115" i="1" s="1"/>
  <c r="B97" i="1"/>
  <c r="B48" i="1"/>
  <c r="B41" i="1"/>
  <c r="B32" i="1"/>
  <c r="B28" i="1"/>
  <c r="B24" i="1"/>
  <c r="B18" i="1"/>
  <c r="B16" i="1"/>
  <c r="B37" i="1" l="1"/>
  <c r="B39" i="1" s="1"/>
  <c r="B58" i="1"/>
  <c r="B55" i="1"/>
  <c r="B59" i="1" l="1"/>
</calcChain>
</file>

<file path=xl/sharedStrings.xml><?xml version="1.0" encoding="utf-8"?>
<sst xmlns="http://schemas.openxmlformats.org/spreadsheetml/2006/main" count="253" uniqueCount="128">
  <si>
    <t>Farmaceutica REMEDIA S.A.</t>
  </si>
  <si>
    <t>SITUATIA REZULTATULUI GLOBAL - consolidat (Lei)</t>
  </si>
  <si>
    <t xml:space="preserve">Cifra de afaceri neta                                                                  </t>
  </si>
  <si>
    <t xml:space="preserve">Venituri din vanzarea marfurilor                                              </t>
  </si>
  <si>
    <t>Reduceri comerciale acordate</t>
  </si>
  <si>
    <t xml:space="preserve">Venituri din servicii prestate si chirii                                        </t>
  </si>
  <si>
    <t xml:space="preserve">Alte venituri din exploatare                                                      </t>
  </si>
  <si>
    <t>VENITURI DIN EXPLOATARE - TOTAL</t>
  </si>
  <si>
    <t xml:space="preserve">Cheltuieli materiale                                                                    </t>
  </si>
  <si>
    <t>Cheltuieli privind marfurile</t>
  </si>
  <si>
    <t>Reduceri comerciale primite</t>
  </si>
  <si>
    <t xml:space="preserve">Cheltuieli cu materii prime si materialele consumabile </t>
  </si>
  <si>
    <t>Alte cheltuieli materiale(obiecte inventar)</t>
  </si>
  <si>
    <t xml:space="preserve">Cheltuieli cu energia si apa </t>
  </si>
  <si>
    <t xml:space="preserve">Cheltuieli cu personalul                                                             </t>
  </si>
  <si>
    <t>Salarii si indemnizatii</t>
  </si>
  <si>
    <t>Cheltuieli cu asigurarile si protectia sociala</t>
  </si>
  <si>
    <t>Alte cheltuieli cu personalul</t>
  </si>
  <si>
    <t>Amortizari si provizioane</t>
  </si>
  <si>
    <t>Amortizari</t>
  </si>
  <si>
    <t>Provizioane nete</t>
  </si>
  <si>
    <t>Pierderi din creante</t>
  </si>
  <si>
    <t xml:space="preserve">Alte cheltuieli de exploatare                                                     </t>
  </si>
  <si>
    <t>Cheltuieli privind prestatiile externe</t>
  </si>
  <si>
    <t>Cheltuieli cu alte impozite, taxe si varsaminte asimilate</t>
  </si>
  <si>
    <t xml:space="preserve">Alte cheltuieli </t>
  </si>
  <si>
    <t xml:space="preserve">CHELTUIELI DE EXPLOATARE - TOTAL </t>
  </si>
  <si>
    <t>REZULTAT DIN EXPLOATARE</t>
  </si>
  <si>
    <t xml:space="preserve">Venituri financiare                                                                       </t>
  </si>
  <si>
    <t>Venituri din dobanzi</t>
  </si>
  <si>
    <t>Venituri din diferente de curs valutar</t>
  </si>
  <si>
    <t>Venituri din dividende</t>
  </si>
  <si>
    <t>Discount-uri plati in avans</t>
  </si>
  <si>
    <t xml:space="preserve">Alte venituri financiare </t>
  </si>
  <si>
    <t xml:space="preserve">Cheltuieli financiare                                                                    </t>
  </si>
  <si>
    <t>Cheltuieli privind dobanzile</t>
  </si>
  <si>
    <t>Dobanzi leasing operational (IFRS16)</t>
  </si>
  <si>
    <t>Cheltuieli din diferente de curs valutar</t>
  </si>
  <si>
    <t>Discount-uri incasari in avans</t>
  </si>
  <si>
    <t>Alte cheltuieli financiare</t>
  </si>
  <si>
    <t>REZULTAT FINANCIAR</t>
  </si>
  <si>
    <t>VENITURI TOTALE</t>
  </si>
  <si>
    <t>CHELTUIELI TOTALE</t>
  </si>
  <si>
    <t xml:space="preserve">REZULTAT BRUT                                                                           </t>
  </si>
  <si>
    <t xml:space="preserve">Impozitul pe profit                                             </t>
  </si>
  <si>
    <t>PROFIT NET TOTAL  din care repartizabil</t>
  </si>
  <si>
    <t>Actionarilor societatii</t>
  </si>
  <si>
    <t>Interesului minoritar</t>
  </si>
  <si>
    <t>Alte elemente ale rezultatului global</t>
  </si>
  <si>
    <t>Reevaluarea imobilizarilor corporale</t>
  </si>
  <si>
    <t>Impozit aferent altor elemente ale rezultatului global</t>
  </si>
  <si>
    <t>Interesul minoritar</t>
  </si>
  <si>
    <t>REZULTAT GLOBAL AFERENT PERIOADEI - TOTAL din care atribuibil:</t>
  </si>
  <si>
    <t>Rezultat pe actiune (in Lei)</t>
  </si>
  <si>
    <t xml:space="preserve"> - de baza</t>
  </si>
  <si>
    <t xml:space="preserve"> - diluat</t>
  </si>
  <si>
    <t xml:space="preserve"> </t>
  </si>
  <si>
    <t>"TARUS" - Valentin Norbert TARUS e.U.</t>
  </si>
  <si>
    <t xml:space="preserve">prin reprezentant                                                                                  </t>
  </si>
  <si>
    <t xml:space="preserve">Valentin – Norbert TARUS                                                             </t>
  </si>
  <si>
    <t>SITUATIA POZITIEI FINANCIARE - neconsolidat (Lei)</t>
  </si>
  <si>
    <t>ACTIVE</t>
  </si>
  <si>
    <t>Active imobilizate</t>
  </si>
  <si>
    <t xml:space="preserve">Imobilizari corporale                                           </t>
  </si>
  <si>
    <t xml:space="preserve">Investitii imobiliare                                            </t>
  </si>
  <si>
    <t>Active leasing operational</t>
  </si>
  <si>
    <t xml:space="preserve">Licente software                                                 </t>
  </si>
  <si>
    <t xml:space="preserve">Licente farmacie                                                  </t>
  </si>
  <si>
    <t>Participatii detinute la societati din grup</t>
  </si>
  <si>
    <t>Participatii detinute la societati din afara grupului</t>
  </si>
  <si>
    <t>Depozite si garantii platite</t>
  </si>
  <si>
    <t>Active circulante</t>
  </si>
  <si>
    <t xml:space="preserve">Stocuri                                                                   </t>
  </si>
  <si>
    <t xml:space="preserve">Creante comerciale                                            </t>
  </si>
  <si>
    <t>Alte creante</t>
  </si>
  <si>
    <t xml:space="preserve">Numerar si echivalente de numerar              </t>
  </si>
  <si>
    <t>Cheltuieli inregistrate in avans</t>
  </si>
  <si>
    <t>TOTAL ACTIVE</t>
  </si>
  <si>
    <t>CAPITALURI PROPRII SI DATORII</t>
  </si>
  <si>
    <t>Capitaluri proprii</t>
  </si>
  <si>
    <t xml:space="preserve">Capital social                                                        </t>
  </si>
  <si>
    <t>Prime de emisiune</t>
  </si>
  <si>
    <t xml:space="preserve">Rezerve                                                                 </t>
  </si>
  <si>
    <t>Rezultatul curent</t>
  </si>
  <si>
    <t xml:space="preserve">Rezultatul reportat                                             </t>
  </si>
  <si>
    <t>Rezultat reportat - retratare</t>
  </si>
  <si>
    <t xml:space="preserve">Repartizare profit </t>
  </si>
  <si>
    <t xml:space="preserve">Actiuni proprii                                                     </t>
  </si>
  <si>
    <t>Datorii pe termen lung</t>
  </si>
  <si>
    <t xml:space="preserve">Datorii din leasing financiar                               </t>
  </si>
  <si>
    <t xml:space="preserve">Provizioane                                                          </t>
  </si>
  <si>
    <t>Datorii cu impozitul pe profit amanat</t>
  </si>
  <si>
    <t>Datorii curente</t>
  </si>
  <si>
    <t xml:space="preserve">Imprumuturi bancare                                              </t>
  </si>
  <si>
    <t>Datorii din leasing financiar</t>
  </si>
  <si>
    <t xml:space="preserve">Datorii din leasing operational                             </t>
  </si>
  <si>
    <t>Furnizori si alte datorii asimilate</t>
  </si>
  <si>
    <t>Datorii cu impozitul curent</t>
  </si>
  <si>
    <t xml:space="preserve">Alte datorii pe termen scurt                               </t>
  </si>
  <si>
    <t>Total datorii</t>
  </si>
  <si>
    <t>TOTAL CAPITALURI PROPRII SI DATORII</t>
  </si>
  <si>
    <t>Presedinte Consiliu de Administratie</t>
  </si>
  <si>
    <t xml:space="preserve">   prin reprezentant                                                                                </t>
  </si>
  <si>
    <t xml:space="preserve">   Valentin – Norbert TARUS                                                           </t>
  </si>
  <si>
    <t>SITUATIA REZULTATULUI GLOBAL - neconsolidat (Lei)</t>
  </si>
  <si>
    <t>31.12.2019</t>
  </si>
  <si>
    <t>SITUATIA POZITIEI FINANCIARE - consolidat (Lei)</t>
  </si>
  <si>
    <t>31.12.2020</t>
  </si>
  <si>
    <t>NOTA 4</t>
  </si>
  <si>
    <t>NOTA 5</t>
  </si>
  <si>
    <t>NOTA 6</t>
  </si>
  <si>
    <t>NOTA 7</t>
  </si>
  <si>
    <t>NOTA 8</t>
  </si>
  <si>
    <t>NOTA 9</t>
  </si>
  <si>
    <t>NOTA 10</t>
  </si>
  <si>
    <t>NOTA 11</t>
  </si>
  <si>
    <t>NOTA 12</t>
  </si>
  <si>
    <t>NOTA 13</t>
  </si>
  <si>
    <t>NOTA 14</t>
  </si>
  <si>
    <t>NOTA 15</t>
  </si>
  <si>
    <t>NOTA 16</t>
  </si>
  <si>
    <t>NOTA 17</t>
  </si>
  <si>
    <t>NOTA 21</t>
  </si>
  <si>
    <t>NOTA 23</t>
  </si>
  <si>
    <t>NOTA 22</t>
  </si>
  <si>
    <t>NOTA 24</t>
  </si>
  <si>
    <t>NOTA 19</t>
  </si>
  <si>
    <t>NOTA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</si>
</sst>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color rgb="FFFF0000"/>
      <name val="Times New Roman"/>
      <family val="1"/>
    </font>
    <font>
      <b/>
      <sz val="11"/>
      <color rgb="FF006100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/>
    <xf numFmtId="0" fontId="1" fillId="0" borderId="0"/>
    <xf numFmtId="0" fontId="6" fillId="0" borderId="0"/>
    <xf numFmtId="9" fontId="6" fillId="0" borderId="0" quotePrefix="1" applyFont="0" applyFill="0" applyBorder="0" applyAlignment="0">
      <protection locked="0"/>
    </xf>
  </cellStyleXfs>
  <cellXfs count="101">
    <xf numFmtId="0" fontId="0" fillId="0" borderId="0" xfId="0"/>
    <xf numFmtId="3" fontId="5" fillId="0" borderId="0" xfId="2" applyNumberFormat="1"/>
    <xf numFmtId="0" fontId="13" fillId="0" borderId="0" xfId="2" applyFont="1"/>
    <xf numFmtId="0" fontId="14" fillId="0" borderId="0" xfId="2" applyFont="1" applyAlignment="1">
      <alignment vertical="center"/>
    </xf>
    <xf numFmtId="0" fontId="15" fillId="0" borderId="0" xfId="2" applyFont="1"/>
    <xf numFmtId="0" fontId="7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7" fillId="0" borderId="0" xfId="2" applyFont="1" applyAlignment="1">
      <alignment horizontal="left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5" fillId="0" borderId="0" xfId="2" applyFont="1" applyAlignment="1">
      <alignment vertical="center" wrapText="1"/>
    </xf>
    <xf numFmtId="3" fontId="20" fillId="0" borderId="0" xfId="2" applyNumberFormat="1" applyFont="1"/>
    <xf numFmtId="3" fontId="21" fillId="0" borderId="0" xfId="2" applyNumberFormat="1" applyFont="1" applyAlignment="1">
      <alignment vertical="center"/>
    </xf>
    <xf numFmtId="3" fontId="22" fillId="0" borderId="0" xfId="2" applyNumberFormat="1" applyFont="1" applyAlignment="1">
      <alignment vertical="center"/>
    </xf>
    <xf numFmtId="3" fontId="0" fillId="0" borderId="0" xfId="0" applyNumberFormat="1"/>
    <xf numFmtId="0" fontId="8" fillId="0" borderId="0" xfId="5" applyFont="1" applyAlignment="1">
      <alignment vertical="center"/>
    </xf>
    <xf numFmtId="0" fontId="13" fillId="0" borderId="0" xfId="5" applyFont="1"/>
    <xf numFmtId="0" fontId="14" fillId="0" borderId="0" xfId="5" applyFont="1" applyAlignment="1">
      <alignment vertical="center"/>
    </xf>
    <xf numFmtId="0" fontId="9" fillId="0" borderId="0" xfId="5" applyFont="1" applyAlignment="1">
      <alignment horizontal="left" vertical="center"/>
    </xf>
    <xf numFmtId="0" fontId="7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17" fillId="0" borderId="0" xfId="5" applyFont="1" applyAlignment="1">
      <alignment horizontal="left"/>
    </xf>
    <xf numFmtId="0" fontId="7" fillId="0" borderId="0" xfId="5" applyFont="1" applyAlignment="1">
      <alignment horizontal="left" vertical="center"/>
    </xf>
    <xf numFmtId="0" fontId="9" fillId="0" borderId="0" xfId="5" applyFont="1" applyAlignment="1">
      <alignment vertical="center"/>
    </xf>
    <xf numFmtId="0" fontId="15" fillId="0" borderId="0" xfId="5" applyFont="1" applyAlignment="1">
      <alignment vertical="center" wrapText="1"/>
    </xf>
    <xf numFmtId="0" fontId="0" fillId="0" borderId="0" xfId="0"/>
    <xf numFmtId="3" fontId="0" fillId="0" borderId="0" xfId="0" applyNumberFormat="1"/>
    <xf numFmtId="3" fontId="26" fillId="0" borderId="0" xfId="0" applyNumberFormat="1" applyFont="1" applyAlignment="1">
      <alignment horizontal="right"/>
    </xf>
    <xf numFmtId="3" fontId="11" fillId="0" borderId="1" xfId="0" applyNumberFormat="1" applyFont="1" applyBorder="1"/>
    <xf numFmtId="3" fontId="0" fillId="0" borderId="1" xfId="0" applyNumberFormat="1" applyBorder="1"/>
    <xf numFmtId="3" fontId="4" fillId="0" borderId="1" xfId="0" applyNumberFormat="1" applyFont="1" applyBorder="1"/>
    <xf numFmtId="164" fontId="7" fillId="0" borderId="1" xfId="0" applyNumberFormat="1" applyFont="1" applyBorder="1" applyAlignment="1">
      <alignment horizontal="right" vertical="center"/>
    </xf>
    <xf numFmtId="0" fontId="2" fillId="2" borderId="1" xfId="1" applyBorder="1"/>
    <xf numFmtId="3" fontId="8" fillId="0" borderId="1" xfId="0" applyNumberFormat="1" applyFont="1" applyBorder="1" applyAlignment="1">
      <alignment horizontal="right" vertical="center"/>
    </xf>
    <xf numFmtId="0" fontId="15" fillId="0" borderId="1" xfId="2" applyFont="1" applyBorder="1"/>
    <xf numFmtId="3" fontId="5" fillId="0" borderId="1" xfId="2" applyNumberFormat="1" applyBorder="1"/>
    <xf numFmtId="0" fontId="8" fillId="0" borderId="1" xfId="2" applyFont="1" applyBorder="1" applyAlignment="1">
      <alignment vertical="center"/>
    </xf>
    <xf numFmtId="3" fontId="13" fillId="0" borderId="1" xfId="0" applyNumberFormat="1" applyFont="1" applyBorder="1" applyAlignment="1">
      <alignment horizontal="right"/>
    </xf>
    <xf numFmtId="0" fontId="7" fillId="0" borderId="1" xfId="2" applyFont="1" applyBorder="1" applyAlignment="1">
      <alignment vertical="center"/>
    </xf>
    <xf numFmtId="3" fontId="17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0" fontId="5" fillId="0" borderId="1" xfId="2" applyBorder="1"/>
    <xf numFmtId="3" fontId="25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0" fillId="0" borderId="1" xfId="0" applyBorder="1"/>
    <xf numFmtId="164" fontId="17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0" fontId="15" fillId="0" borderId="1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3" fontId="16" fillId="0" borderId="1" xfId="2" applyNumberFormat="1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18" fillId="0" borderId="1" xfId="2" applyFont="1" applyBorder="1" applyAlignment="1">
      <alignment vertical="center" wrapText="1"/>
    </xf>
    <xf numFmtId="0" fontId="16" fillId="0" borderId="2" xfId="2" applyFont="1" applyBorder="1" applyAlignment="1">
      <alignment vertical="center"/>
    </xf>
    <xf numFmtId="3" fontId="20" fillId="0" borderId="2" xfId="0" applyNumberFormat="1" applyFont="1" applyBorder="1"/>
    <xf numFmtId="3" fontId="17" fillId="0" borderId="2" xfId="0" applyNumberFormat="1" applyFont="1" applyBorder="1" applyAlignment="1">
      <alignment horizontal="right"/>
    </xf>
    <xf numFmtId="0" fontId="7" fillId="0" borderId="0" xfId="2" applyFont="1" applyBorder="1" applyAlignment="1">
      <alignment vertical="center"/>
    </xf>
    <xf numFmtId="3" fontId="20" fillId="0" borderId="0" xfId="0" applyNumberFormat="1" applyFont="1" applyBorder="1"/>
    <xf numFmtId="3" fontId="0" fillId="0" borderId="0" xfId="0" applyNumberFormat="1" applyBorder="1"/>
    <xf numFmtId="0" fontId="10" fillId="0" borderId="0" xfId="2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0" fillId="0" borderId="0" xfId="0" applyBorder="1"/>
    <xf numFmtId="0" fontId="17" fillId="0" borderId="0" xfId="2" applyFont="1" applyBorder="1" applyAlignment="1">
      <alignment horizontal="left"/>
    </xf>
    <xf numFmtId="3" fontId="27" fillId="0" borderId="1" xfId="0" applyNumberFormat="1" applyFont="1" applyBorder="1"/>
    <xf numFmtId="3" fontId="28" fillId="0" borderId="1" xfId="0" applyNumberFormat="1" applyFont="1" applyBorder="1"/>
    <xf numFmtId="0" fontId="15" fillId="0" borderId="1" xfId="5" applyFont="1" applyBorder="1"/>
    <xf numFmtId="0" fontId="8" fillId="0" borderId="1" xfId="5" applyFont="1" applyBorder="1" applyAlignment="1">
      <alignment vertical="center"/>
    </xf>
    <xf numFmtId="0" fontId="7" fillId="0" borderId="1" xfId="5" applyFont="1" applyBorder="1" applyAlignment="1">
      <alignment vertical="center"/>
    </xf>
    <xf numFmtId="0" fontId="6" fillId="0" borderId="1" xfId="5" applyBorder="1"/>
    <xf numFmtId="3" fontId="0" fillId="0" borderId="1" xfId="0" applyNumberFormat="1" applyFont="1" applyBorder="1"/>
    <xf numFmtId="0" fontId="8" fillId="0" borderId="1" xfId="5" applyFont="1" applyBorder="1" applyAlignment="1">
      <alignment vertical="center" wrapText="1"/>
    </xf>
    <xf numFmtId="0" fontId="7" fillId="0" borderId="1" xfId="5" applyFont="1" applyBorder="1" applyAlignment="1">
      <alignment vertical="center" wrapText="1"/>
    </xf>
    <xf numFmtId="0" fontId="15" fillId="0" borderId="1" xfId="5" applyFont="1" applyBorder="1" applyAlignment="1">
      <alignment vertical="center" wrapText="1"/>
    </xf>
    <xf numFmtId="0" fontId="18" fillId="0" borderId="1" xfId="5" applyFont="1" applyBorder="1" applyAlignment="1">
      <alignment vertical="center" wrapText="1"/>
    </xf>
    <xf numFmtId="3" fontId="4" fillId="0" borderId="1" xfId="2" applyNumberFormat="1" applyFont="1" applyBorder="1"/>
    <xf numFmtId="3" fontId="19" fillId="0" borderId="1" xfId="2" applyNumberFormat="1" applyFont="1" applyBorder="1" applyAlignment="1">
      <alignment vertical="center" wrapText="1"/>
    </xf>
    <xf numFmtId="3" fontId="17" fillId="0" borderId="1" xfId="2" applyNumberFormat="1" applyFont="1" applyBorder="1" applyAlignment="1">
      <alignment horizontal="right"/>
    </xf>
    <xf numFmtId="3" fontId="22" fillId="0" borderId="1" xfId="2" applyNumberFormat="1" applyFont="1" applyBorder="1" applyAlignment="1">
      <alignment vertical="center" wrapText="1"/>
    </xf>
    <xf numFmtId="3" fontId="11" fillId="0" borderId="1" xfId="2" applyNumberFormat="1" applyFont="1" applyBorder="1"/>
    <xf numFmtId="3" fontId="24" fillId="0" borderId="1" xfId="2" applyNumberFormat="1" applyFont="1" applyBorder="1" applyAlignment="1">
      <alignment vertical="center" wrapText="1"/>
    </xf>
    <xf numFmtId="3" fontId="27" fillId="0" borderId="1" xfId="2" applyNumberFormat="1" applyFont="1" applyBorder="1"/>
    <xf numFmtId="3" fontId="23" fillId="0" borderId="1" xfId="2" applyNumberFormat="1" applyFont="1" applyBorder="1" applyAlignment="1">
      <alignment vertical="center" wrapText="1"/>
    </xf>
    <xf numFmtId="164" fontId="0" fillId="0" borderId="1" xfId="0" applyNumberFormat="1" applyBorder="1"/>
    <xf numFmtId="165" fontId="7" fillId="0" borderId="0" xfId="0" applyNumberFormat="1" applyFont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/>
    </xf>
    <xf numFmtId="0" fontId="30" fillId="2" borderId="1" xfId="1" applyFont="1" applyBorder="1"/>
    <xf numFmtId="0" fontId="29" fillId="0" borderId="1" xfId="5" applyFont="1" applyBorder="1"/>
    <xf numFmtId="0" fontId="11" fillId="0" borderId="1" xfId="5" applyFont="1" applyBorder="1"/>
    <xf numFmtId="0" fontId="4" fillId="0" borderId="1" xfId="0" applyFont="1" applyBorder="1"/>
    <xf numFmtId="0" fontId="18" fillId="0" borderId="0" xfId="5" applyFont="1" applyAlignment="1">
      <alignment vertical="center"/>
    </xf>
    <xf numFmtId="0" fontId="31" fillId="0" borderId="0" xfId="5" applyFont="1" applyAlignment="1">
      <alignment vertical="center"/>
    </xf>
    <xf numFmtId="0" fontId="13" fillId="0" borderId="0" xfId="5" applyFont="1" applyAlignment="1">
      <alignment horizontal="left"/>
    </xf>
    <xf numFmtId="0" fontId="8" fillId="0" borderId="0" xfId="5" applyFont="1" applyAlignment="1">
      <alignment horizontal="left" vertical="center"/>
    </xf>
    <xf numFmtId="0" fontId="29" fillId="0" borderId="1" xfId="5" applyFont="1" applyBorder="1" applyAlignment="1">
      <alignment vertical="center" wrapText="1"/>
    </xf>
    <xf numFmtId="0" fontId="29" fillId="0" borderId="0" xfId="5" applyFont="1" applyAlignment="1">
      <alignment vertical="center" wrapText="1"/>
    </xf>
    <xf numFmtId="0" fontId="4" fillId="0" borderId="0" xfId="0" applyFont="1"/>
    <xf numFmtId="3" fontId="8" fillId="0" borderId="1" xfId="5" applyNumberFormat="1" applyFont="1" applyBorder="1" applyAlignment="1">
      <alignment vertical="center"/>
    </xf>
    <xf numFmtId="0" fontId="7" fillId="0" borderId="1" xfId="5" applyFont="1" applyFill="1" applyBorder="1" applyAlignment="1">
      <alignment vertical="center" wrapText="1"/>
    </xf>
  </cellXfs>
  <cellStyles count="9">
    <cellStyle name="DataPilot Result" xfId="3" xr:uid="{00000000-0005-0000-0000-000000000000}"/>
    <cellStyle name="Good" xfId="1" builtinId="26"/>
    <cellStyle name="Neutral 2" xfId="4" xr:uid="{00000000-0005-0000-0000-000002000000}"/>
    <cellStyle name="Normal" xfId="0" builtinId="0"/>
    <cellStyle name="Normal 2" xfId="5" xr:uid="{00000000-0005-0000-0000-000004000000}"/>
    <cellStyle name="Normal 3" xfId="6" xr:uid="{00000000-0005-0000-0000-000005000000}"/>
    <cellStyle name="Normal 3 2" xfId="7" xr:uid="{00000000-0005-0000-0000-000006000000}"/>
    <cellStyle name="Normal 4" xfId="2" xr:uid="{00000000-0005-0000-0000-000007000000}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3"/>
  <sheetViews>
    <sheetView topLeftCell="A139" workbookViewId="0">
      <selection activeCell="G57" sqref="G57"/>
    </sheetView>
  </sheetViews>
  <sheetFormatPr defaultRowHeight="15" x14ac:dyDescent="0.25"/>
  <cols>
    <col min="1" max="1" width="66.140625" bestFit="1" customWidth="1"/>
    <col min="2" max="3" width="11.7109375" style="27" bestFit="1" customWidth="1"/>
    <col min="5" max="5" width="10.140625" bestFit="1" customWidth="1"/>
  </cols>
  <sheetData>
    <row r="2" spans="1:3" x14ac:dyDescent="0.25">
      <c r="A2" s="2" t="s">
        <v>0</v>
      </c>
      <c r="B2" s="1"/>
    </row>
    <row r="3" spans="1:3" ht="15.75" x14ac:dyDescent="0.25">
      <c r="A3" s="3"/>
      <c r="B3" s="1"/>
    </row>
    <row r="4" spans="1:3" ht="15.75" x14ac:dyDescent="0.25">
      <c r="A4" s="24" t="s">
        <v>104</v>
      </c>
      <c r="B4" s="1"/>
    </row>
    <row r="5" spans="1:3" ht="15.75" x14ac:dyDescent="0.25">
      <c r="A5" s="3"/>
      <c r="B5" s="1"/>
    </row>
    <row r="6" spans="1:3" x14ac:dyDescent="0.25">
      <c r="A6" s="4"/>
      <c r="B6" s="1"/>
    </row>
    <row r="7" spans="1:3" x14ac:dyDescent="0.25">
      <c r="A7" s="4"/>
      <c r="B7" s="1"/>
    </row>
    <row r="8" spans="1:3" x14ac:dyDescent="0.25">
      <c r="A8" s="33"/>
      <c r="B8" s="34" t="s">
        <v>107</v>
      </c>
      <c r="C8" s="34" t="s">
        <v>105</v>
      </c>
    </row>
    <row r="9" spans="1:3" x14ac:dyDescent="0.25">
      <c r="A9" s="35"/>
      <c r="B9" s="36"/>
      <c r="C9" s="30"/>
    </row>
    <row r="10" spans="1:3" x14ac:dyDescent="0.25">
      <c r="A10" s="37" t="s">
        <v>2</v>
      </c>
      <c r="B10" s="29">
        <v>63833250.009999998</v>
      </c>
      <c r="C10" s="38">
        <v>104200953.58</v>
      </c>
    </row>
    <row r="11" spans="1:3" x14ac:dyDescent="0.25">
      <c r="A11" s="39" t="s">
        <v>3</v>
      </c>
      <c r="B11" s="30">
        <v>61752389.079999998</v>
      </c>
      <c r="C11" s="40">
        <v>102002603.97</v>
      </c>
    </row>
    <row r="12" spans="1:3" x14ac:dyDescent="0.25">
      <c r="A12" s="39" t="s">
        <v>4</v>
      </c>
      <c r="B12" s="30">
        <v>0</v>
      </c>
      <c r="C12" s="40">
        <v>0</v>
      </c>
    </row>
    <row r="13" spans="1:3" x14ac:dyDescent="0.25">
      <c r="A13" s="39" t="s">
        <v>5</v>
      </c>
      <c r="B13" s="30">
        <v>2080860.93</v>
      </c>
      <c r="C13" s="40">
        <v>2198349.61</v>
      </c>
    </row>
    <row r="14" spans="1:3" x14ac:dyDescent="0.25">
      <c r="A14" s="37" t="s">
        <v>6</v>
      </c>
      <c r="B14" s="31">
        <v>39971862.640000001</v>
      </c>
      <c r="C14" s="38">
        <v>4707938.5299999993</v>
      </c>
    </row>
    <row r="15" spans="1:3" x14ac:dyDescent="0.25">
      <c r="A15" s="37"/>
      <c r="B15" s="31"/>
      <c r="C15" s="40"/>
    </row>
    <row r="16" spans="1:3" x14ac:dyDescent="0.25">
      <c r="A16" s="37" t="s">
        <v>7</v>
      </c>
      <c r="B16" s="29">
        <f>B10+B14</f>
        <v>103805112.65000001</v>
      </c>
      <c r="C16" s="29">
        <v>108908892.11</v>
      </c>
    </row>
    <row r="17" spans="1:5" x14ac:dyDescent="0.25">
      <c r="A17" s="35"/>
      <c r="B17" s="30"/>
      <c r="C17" s="40"/>
    </row>
    <row r="18" spans="1:5" x14ac:dyDescent="0.25">
      <c r="A18" s="37" t="s">
        <v>8</v>
      </c>
      <c r="B18" s="29">
        <f>B19+B20+B21+B22+B23</f>
        <v>51152380.269999996</v>
      </c>
      <c r="C18" s="38">
        <v>82221269.140000015</v>
      </c>
    </row>
    <row r="19" spans="1:5" x14ac:dyDescent="0.25">
      <c r="A19" s="39" t="s">
        <v>9</v>
      </c>
      <c r="B19" s="30">
        <v>51154844.07</v>
      </c>
      <c r="C19" s="40">
        <v>82210052.060000002</v>
      </c>
    </row>
    <row r="20" spans="1:5" x14ac:dyDescent="0.25">
      <c r="A20" s="39" t="s">
        <v>10</v>
      </c>
      <c r="B20" s="30">
        <v>-1115723.95</v>
      </c>
      <c r="C20" s="40">
        <v>-1512291.33</v>
      </c>
      <c r="E20" s="14"/>
    </row>
    <row r="21" spans="1:5" x14ac:dyDescent="0.25">
      <c r="A21" s="39" t="s">
        <v>11</v>
      </c>
      <c r="B21" s="30">
        <v>526205.48</v>
      </c>
      <c r="C21" s="40">
        <v>734569.37</v>
      </c>
    </row>
    <row r="22" spans="1:5" x14ac:dyDescent="0.25">
      <c r="A22" s="39" t="s">
        <v>12</v>
      </c>
      <c r="B22" s="30">
        <v>49023.68</v>
      </c>
      <c r="C22" s="40">
        <v>98360.12</v>
      </c>
    </row>
    <row r="23" spans="1:5" x14ac:dyDescent="0.25">
      <c r="A23" s="39" t="s">
        <v>13</v>
      </c>
      <c r="B23" s="30">
        <v>538030.99</v>
      </c>
      <c r="C23" s="40">
        <v>690578.91999999993</v>
      </c>
    </row>
    <row r="24" spans="1:5" x14ac:dyDescent="0.25">
      <c r="A24" s="37" t="s">
        <v>14</v>
      </c>
      <c r="B24" s="29">
        <f>B25+B26+B27</f>
        <v>12217535.34</v>
      </c>
      <c r="C24" s="38">
        <v>18515966.449999999</v>
      </c>
    </row>
    <row r="25" spans="1:5" x14ac:dyDescent="0.25">
      <c r="A25" s="39" t="s">
        <v>15</v>
      </c>
      <c r="B25" s="30">
        <v>10845492</v>
      </c>
      <c r="C25" s="40">
        <v>16483655</v>
      </c>
    </row>
    <row r="26" spans="1:5" x14ac:dyDescent="0.25">
      <c r="A26" s="39" t="s">
        <v>16</v>
      </c>
      <c r="B26" s="30">
        <v>369579</v>
      </c>
      <c r="C26" s="40">
        <v>538773.72</v>
      </c>
    </row>
    <row r="27" spans="1:5" x14ac:dyDescent="0.25">
      <c r="A27" s="39" t="s">
        <v>17</v>
      </c>
      <c r="B27" s="30">
        <v>1002464.34</v>
      </c>
      <c r="C27" s="40">
        <v>1493537.73</v>
      </c>
    </row>
    <row r="28" spans="1:5" x14ac:dyDescent="0.25">
      <c r="A28" s="37" t="s">
        <v>18</v>
      </c>
      <c r="B28" s="29">
        <f>B29+B30+B31</f>
        <v>259867.13220000002</v>
      </c>
      <c r="C28" s="38">
        <v>398330.18150000001</v>
      </c>
    </row>
    <row r="29" spans="1:5" x14ac:dyDescent="0.25">
      <c r="A29" s="39" t="s">
        <v>19</v>
      </c>
      <c r="B29" s="30">
        <v>253399.00220000002</v>
      </c>
      <c r="C29" s="40">
        <v>324582.64149999997</v>
      </c>
    </row>
    <row r="30" spans="1:5" x14ac:dyDescent="0.25">
      <c r="A30" s="39" t="s">
        <v>20</v>
      </c>
      <c r="B30" s="30">
        <v>0</v>
      </c>
      <c r="C30" s="40">
        <v>-54370.42</v>
      </c>
    </row>
    <row r="31" spans="1:5" x14ac:dyDescent="0.25">
      <c r="A31" s="39" t="s">
        <v>21</v>
      </c>
      <c r="B31" s="30">
        <v>6468.13</v>
      </c>
      <c r="C31" s="40">
        <v>128117.96</v>
      </c>
    </row>
    <row r="32" spans="1:5" x14ac:dyDescent="0.25">
      <c r="A32" s="37" t="s">
        <v>22</v>
      </c>
      <c r="B32" s="29">
        <f>B33+B34+B35</f>
        <v>8570540.5827360004</v>
      </c>
      <c r="C32" s="38">
        <v>7320257.6865639994</v>
      </c>
    </row>
    <row r="33" spans="1:3" x14ac:dyDescent="0.25">
      <c r="A33" s="39" t="s">
        <v>23</v>
      </c>
      <c r="B33" s="30">
        <v>2904736.25</v>
      </c>
      <c r="C33" s="40">
        <v>4630239.18</v>
      </c>
    </row>
    <row r="34" spans="1:3" x14ac:dyDescent="0.25">
      <c r="A34" s="39" t="s">
        <v>24</v>
      </c>
      <c r="B34" s="30">
        <v>478766.01</v>
      </c>
      <c r="C34" s="40">
        <v>472074.62000000011</v>
      </c>
    </row>
    <row r="35" spans="1:3" x14ac:dyDescent="0.25">
      <c r="A35" s="39" t="s">
        <v>25</v>
      </c>
      <c r="B35" s="30">
        <v>5187038.3227359997</v>
      </c>
      <c r="C35" s="40">
        <v>2217943.8865639996</v>
      </c>
    </row>
    <row r="36" spans="1:3" x14ac:dyDescent="0.25">
      <c r="A36" s="39"/>
      <c r="B36" s="30"/>
      <c r="C36" s="40"/>
    </row>
    <row r="37" spans="1:3" x14ac:dyDescent="0.25">
      <c r="A37" s="37" t="s">
        <v>26</v>
      </c>
      <c r="B37" s="66">
        <f>B18+B24+B28+B32</f>
        <v>72200323.324936002</v>
      </c>
      <c r="C37" s="41">
        <v>108455823.45806402</v>
      </c>
    </row>
    <row r="38" spans="1:3" x14ac:dyDescent="0.25">
      <c r="A38" s="35"/>
      <c r="B38" s="30"/>
      <c r="C38" s="40"/>
    </row>
    <row r="39" spans="1:3" x14ac:dyDescent="0.25">
      <c r="A39" s="37" t="s">
        <v>27</v>
      </c>
      <c r="B39" s="31">
        <f>B16-B37</f>
        <v>31604789.325064003</v>
      </c>
      <c r="C39" s="41">
        <v>453068.65193597972</v>
      </c>
    </row>
    <row r="40" spans="1:3" x14ac:dyDescent="0.25">
      <c r="A40" s="35"/>
      <c r="B40" s="30"/>
      <c r="C40" s="40"/>
    </row>
    <row r="41" spans="1:3" x14ac:dyDescent="0.25">
      <c r="A41" s="37" t="s">
        <v>28</v>
      </c>
      <c r="B41" s="29">
        <f>B42+B44+B43+B45+B46</f>
        <v>1017643.7100000001</v>
      </c>
      <c r="C41" s="38">
        <v>2226989.6999999997</v>
      </c>
    </row>
    <row r="42" spans="1:3" x14ac:dyDescent="0.25">
      <c r="A42" s="39" t="s">
        <v>29</v>
      </c>
      <c r="B42" s="30">
        <v>14956.09</v>
      </c>
      <c r="C42" s="40">
        <v>1900.85</v>
      </c>
    </row>
    <row r="43" spans="1:3" x14ac:dyDescent="0.25">
      <c r="A43" s="39" t="s">
        <v>30</v>
      </c>
      <c r="B43" s="30">
        <v>4973.43</v>
      </c>
      <c r="C43" s="40">
        <v>14494.74</v>
      </c>
    </row>
    <row r="44" spans="1:3" x14ac:dyDescent="0.25">
      <c r="A44" s="39" t="s">
        <v>31</v>
      </c>
      <c r="B44" s="30">
        <v>966732.52</v>
      </c>
      <c r="C44" s="40">
        <v>2204904.67</v>
      </c>
    </row>
    <row r="45" spans="1:3" x14ac:dyDescent="0.25">
      <c r="A45" s="39" t="s">
        <v>32</v>
      </c>
      <c r="B45" s="30">
        <v>30981.67</v>
      </c>
      <c r="C45" s="40">
        <v>5689.44</v>
      </c>
    </row>
    <row r="46" spans="1:3" x14ac:dyDescent="0.25">
      <c r="A46" s="39" t="s">
        <v>33</v>
      </c>
      <c r="B46" s="30">
        <v>0</v>
      </c>
      <c r="C46" s="40">
        <v>0</v>
      </c>
    </row>
    <row r="47" spans="1:3" x14ac:dyDescent="0.25">
      <c r="A47" s="35"/>
      <c r="B47" s="30"/>
      <c r="C47" s="40"/>
    </row>
    <row r="48" spans="1:3" x14ac:dyDescent="0.25">
      <c r="A48" s="37" t="s">
        <v>34</v>
      </c>
      <c r="B48" s="29">
        <f>B49+B50+B51+B52+B53</f>
        <v>5910.74</v>
      </c>
      <c r="C48" s="38">
        <v>10714.632000000001</v>
      </c>
    </row>
    <row r="49" spans="1:3" x14ac:dyDescent="0.25">
      <c r="A49" s="39" t="s">
        <v>35</v>
      </c>
      <c r="B49" s="30">
        <v>0</v>
      </c>
      <c r="C49" s="40">
        <v>0</v>
      </c>
    </row>
    <row r="50" spans="1:3" x14ac:dyDescent="0.25">
      <c r="A50" s="42" t="s">
        <v>36</v>
      </c>
      <c r="B50" s="30"/>
      <c r="C50" s="40">
        <v>0</v>
      </c>
    </row>
    <row r="51" spans="1:3" x14ac:dyDescent="0.25">
      <c r="A51" s="39" t="s">
        <v>37</v>
      </c>
      <c r="B51" s="30">
        <v>1092.74</v>
      </c>
      <c r="C51" s="40">
        <v>4452.6320000000005</v>
      </c>
    </row>
    <row r="52" spans="1:3" x14ac:dyDescent="0.25">
      <c r="A52" s="39" t="s">
        <v>38</v>
      </c>
      <c r="B52" s="30">
        <v>4818</v>
      </c>
      <c r="C52" s="41">
        <v>6262</v>
      </c>
    </row>
    <row r="53" spans="1:3" x14ac:dyDescent="0.25">
      <c r="A53" s="39" t="s">
        <v>39</v>
      </c>
      <c r="B53" s="30"/>
      <c r="C53" s="38">
        <v>0</v>
      </c>
    </row>
    <row r="54" spans="1:3" x14ac:dyDescent="0.25">
      <c r="A54" s="35"/>
      <c r="B54" s="30"/>
      <c r="C54" s="38"/>
    </row>
    <row r="55" spans="1:3" x14ac:dyDescent="0.25">
      <c r="A55" s="37" t="s">
        <v>40</v>
      </c>
      <c r="B55" s="31">
        <f>B41-B48</f>
        <v>1011732.9700000001</v>
      </c>
      <c r="C55" s="41">
        <v>2216275.0679999995</v>
      </c>
    </row>
    <row r="56" spans="1:3" x14ac:dyDescent="0.25">
      <c r="A56" s="37"/>
      <c r="B56" s="30"/>
      <c r="C56" s="41"/>
    </row>
    <row r="57" spans="1:3" x14ac:dyDescent="0.25">
      <c r="A57" s="35"/>
      <c r="B57" s="30"/>
      <c r="C57" s="38"/>
    </row>
    <row r="58" spans="1:3" x14ac:dyDescent="0.25">
      <c r="A58" s="37" t="s">
        <v>41</v>
      </c>
      <c r="B58" s="29">
        <f>B41+B16</f>
        <v>104822756.36</v>
      </c>
      <c r="C58" s="38">
        <v>111135881.81</v>
      </c>
    </row>
    <row r="59" spans="1:3" x14ac:dyDescent="0.25">
      <c r="A59" s="37" t="s">
        <v>42</v>
      </c>
      <c r="B59" s="29">
        <f>B48+B37</f>
        <v>72206234.064935997</v>
      </c>
      <c r="C59" s="38">
        <v>108466538.09006402</v>
      </c>
    </row>
    <row r="60" spans="1:3" x14ac:dyDescent="0.25">
      <c r="A60" s="37"/>
      <c r="B60" s="30"/>
      <c r="C60" s="40"/>
    </row>
    <row r="61" spans="1:3" x14ac:dyDescent="0.25">
      <c r="A61" s="35"/>
      <c r="B61" s="30"/>
      <c r="C61" s="41"/>
    </row>
    <row r="62" spans="1:3" x14ac:dyDescent="0.25">
      <c r="A62" s="37" t="s">
        <v>43</v>
      </c>
      <c r="B62" s="29">
        <v>32616522.295064002</v>
      </c>
      <c r="C62" s="38">
        <v>2669343.7199359834</v>
      </c>
    </row>
    <row r="63" spans="1:3" x14ac:dyDescent="0.25">
      <c r="A63" s="39" t="s">
        <v>44</v>
      </c>
      <c r="B63" s="30">
        <v>4380073</v>
      </c>
      <c r="C63" s="40">
        <v>106138</v>
      </c>
    </row>
    <row r="64" spans="1:3" x14ac:dyDescent="0.25">
      <c r="A64" s="37" t="s">
        <v>45</v>
      </c>
      <c r="B64" s="31">
        <v>28236449.295064002</v>
      </c>
      <c r="C64" s="38">
        <v>2563205.7199359834</v>
      </c>
    </row>
    <row r="65" spans="1:3" x14ac:dyDescent="0.25">
      <c r="A65" s="39" t="s">
        <v>46</v>
      </c>
      <c r="B65" s="31">
        <v>28236449.295064002</v>
      </c>
      <c r="C65" s="40">
        <v>2563205.7199359834</v>
      </c>
    </row>
    <row r="66" spans="1:3" x14ac:dyDescent="0.25">
      <c r="A66" s="39" t="s">
        <v>47</v>
      </c>
      <c r="B66" s="30"/>
      <c r="C66" s="40"/>
    </row>
    <row r="67" spans="1:3" x14ac:dyDescent="0.25">
      <c r="A67" s="39"/>
      <c r="B67" s="30"/>
      <c r="C67" s="40"/>
    </row>
    <row r="68" spans="1:3" x14ac:dyDescent="0.25">
      <c r="A68" s="37" t="s">
        <v>48</v>
      </c>
      <c r="B68" s="30"/>
      <c r="C68" s="40">
        <v>0</v>
      </c>
    </row>
    <row r="69" spans="1:3" x14ac:dyDescent="0.25">
      <c r="A69" s="39" t="s">
        <v>49</v>
      </c>
      <c r="B69" s="30"/>
      <c r="C69" s="43"/>
    </row>
    <row r="70" spans="1:3" x14ac:dyDescent="0.25">
      <c r="A70" s="39" t="s">
        <v>50</v>
      </c>
      <c r="B70" s="30"/>
      <c r="C70" s="40"/>
    </row>
    <row r="71" spans="1:3" x14ac:dyDescent="0.25">
      <c r="A71" s="39" t="s">
        <v>51</v>
      </c>
      <c r="B71" s="30"/>
      <c r="C71" s="38"/>
    </row>
    <row r="72" spans="1:3" x14ac:dyDescent="0.25">
      <c r="A72" s="37" t="s">
        <v>52</v>
      </c>
      <c r="B72" s="31">
        <v>28236449.295064002</v>
      </c>
      <c r="C72" s="41">
        <v>2563205.7199359834</v>
      </c>
    </row>
    <row r="73" spans="1:3" x14ac:dyDescent="0.25">
      <c r="A73" s="39" t="s">
        <v>46</v>
      </c>
      <c r="B73" s="31">
        <v>28236449.295064002</v>
      </c>
      <c r="C73" s="40">
        <v>2563205.7199359834</v>
      </c>
    </row>
    <row r="74" spans="1:3" x14ac:dyDescent="0.25">
      <c r="A74" s="39" t="s">
        <v>47</v>
      </c>
      <c r="B74" s="30"/>
      <c r="C74" s="44"/>
    </row>
    <row r="75" spans="1:3" x14ac:dyDescent="0.25">
      <c r="A75" s="45"/>
      <c r="B75" s="30"/>
      <c r="C75" s="46" t="s">
        <v>56</v>
      </c>
    </row>
    <row r="76" spans="1:3" x14ac:dyDescent="0.25">
      <c r="A76" s="37" t="s">
        <v>53</v>
      </c>
      <c r="B76" s="30">
        <v>0.26526941605191073</v>
      </c>
      <c r="C76" s="46"/>
    </row>
    <row r="77" spans="1:3" x14ac:dyDescent="0.25">
      <c r="A77" s="39" t="s">
        <v>54</v>
      </c>
      <c r="B77" s="86">
        <f>B73/106089800</f>
        <v>0.26615611769523556</v>
      </c>
      <c r="C77" s="46">
        <v>2.4160717806386508E-2</v>
      </c>
    </row>
    <row r="78" spans="1:3" x14ac:dyDescent="0.25">
      <c r="A78" s="39" t="s">
        <v>55</v>
      </c>
      <c r="B78" s="32">
        <v>0.26615611769523556</v>
      </c>
      <c r="C78" s="46">
        <v>2.4160717806386508E-2</v>
      </c>
    </row>
    <row r="79" spans="1:3" x14ac:dyDescent="0.25">
      <c r="A79" s="56" t="s">
        <v>56</v>
      </c>
      <c r="B79" s="57"/>
      <c r="C79" s="58"/>
    </row>
    <row r="80" spans="1:3" x14ac:dyDescent="0.25">
      <c r="A80" s="59" t="s">
        <v>57</v>
      </c>
      <c r="B80" s="60"/>
      <c r="C80" s="61"/>
    </row>
    <row r="81" spans="1:3" x14ac:dyDescent="0.25">
      <c r="A81" s="59"/>
      <c r="B81" s="60"/>
      <c r="C81" s="61"/>
    </row>
    <row r="82" spans="1:3" ht="15.75" x14ac:dyDescent="0.25">
      <c r="A82" s="62" t="s">
        <v>58</v>
      </c>
      <c r="B82" s="60"/>
      <c r="C82" s="61"/>
    </row>
    <row r="83" spans="1:3" ht="15.75" x14ac:dyDescent="0.25">
      <c r="A83" s="62" t="s">
        <v>59</v>
      </c>
      <c r="B83" s="63"/>
      <c r="C83" s="61"/>
    </row>
    <row r="84" spans="1:3" x14ac:dyDescent="0.25">
      <c r="A84" s="64"/>
      <c r="B84" s="61"/>
      <c r="C84" s="61"/>
    </row>
    <row r="85" spans="1:3" s="26" customFormat="1" x14ac:dyDescent="0.25">
      <c r="A85" s="65"/>
      <c r="B85" s="61"/>
      <c r="C85" s="61"/>
    </row>
    <row r="86" spans="1:3" s="26" customFormat="1" x14ac:dyDescent="0.25">
      <c r="A86" s="8"/>
      <c r="B86" s="1"/>
      <c r="C86" s="27"/>
    </row>
    <row r="87" spans="1:3" x14ac:dyDescent="0.25">
      <c r="A87" s="7"/>
      <c r="B87" s="1"/>
    </row>
    <row r="88" spans="1:3" x14ac:dyDescent="0.25">
      <c r="A88" s="8"/>
      <c r="B88" s="1"/>
    </row>
    <row r="89" spans="1:3" ht="15.75" x14ac:dyDescent="0.25">
      <c r="A89" s="6"/>
      <c r="B89" s="1"/>
    </row>
    <row r="90" spans="1:3" x14ac:dyDescent="0.25">
      <c r="A90" s="2" t="s">
        <v>0</v>
      </c>
      <c r="B90" s="1"/>
    </row>
    <row r="91" spans="1:3" ht="15.75" x14ac:dyDescent="0.25">
      <c r="A91" s="9"/>
      <c r="B91" s="1"/>
    </row>
    <row r="92" spans="1:3" ht="15.75" x14ac:dyDescent="0.25">
      <c r="A92" s="9" t="s">
        <v>60</v>
      </c>
      <c r="B92" s="1"/>
    </row>
    <row r="93" spans="1:3" ht="15.75" x14ac:dyDescent="0.25">
      <c r="A93" s="9"/>
      <c r="B93" s="1"/>
    </row>
    <row r="94" spans="1:3" ht="15.75" x14ac:dyDescent="0.25">
      <c r="A94" s="9"/>
      <c r="B94" s="1"/>
    </row>
    <row r="95" spans="1:3" x14ac:dyDescent="0.25">
      <c r="A95" s="51"/>
      <c r="B95" s="34" t="s">
        <v>107</v>
      </c>
      <c r="C95" s="34" t="s">
        <v>105</v>
      </c>
    </row>
    <row r="96" spans="1:3" x14ac:dyDescent="0.25">
      <c r="A96" s="52" t="s">
        <v>61</v>
      </c>
      <c r="B96" s="53"/>
      <c r="C96" s="41"/>
    </row>
    <row r="97" spans="1:3" x14ac:dyDescent="0.25">
      <c r="A97" s="52" t="s">
        <v>62</v>
      </c>
      <c r="B97" s="29">
        <f>B98+B99+B101+B102+B103+B105+B100+B104</f>
        <v>48725139.1611</v>
      </c>
      <c r="C97" s="38">
        <v>37650247.396300003</v>
      </c>
    </row>
    <row r="98" spans="1:3" x14ac:dyDescent="0.25">
      <c r="A98" s="54" t="s">
        <v>63</v>
      </c>
      <c r="B98" s="47">
        <v>28034238.398200002</v>
      </c>
      <c r="C98" s="40">
        <v>25286320.826300003</v>
      </c>
    </row>
    <row r="99" spans="1:3" x14ac:dyDescent="0.25">
      <c r="A99" s="54" t="s">
        <v>64</v>
      </c>
      <c r="B99" s="40">
        <v>8204037.5621999986</v>
      </c>
      <c r="C99" s="40">
        <v>6808175</v>
      </c>
    </row>
    <row r="100" spans="1:3" x14ac:dyDescent="0.25">
      <c r="A100" s="54" t="s">
        <v>65</v>
      </c>
      <c r="B100" s="40"/>
      <c r="C100" s="40"/>
    </row>
    <row r="101" spans="1:3" x14ac:dyDescent="0.25">
      <c r="A101" s="54" t="s">
        <v>66</v>
      </c>
      <c r="B101" s="47">
        <v>83.426700000010896</v>
      </c>
      <c r="C101" s="40">
        <v>3626.6699999999837</v>
      </c>
    </row>
    <row r="102" spans="1:3" x14ac:dyDescent="0.25">
      <c r="A102" s="54" t="s">
        <v>67</v>
      </c>
      <c r="B102" s="47">
        <v>213635.55</v>
      </c>
      <c r="C102" s="40">
        <v>5004937.8099999996</v>
      </c>
    </row>
    <row r="103" spans="1:3" x14ac:dyDescent="0.25">
      <c r="A103" s="54" t="s">
        <v>68</v>
      </c>
      <c r="B103" s="47">
        <v>292320</v>
      </c>
      <c r="C103" s="40">
        <v>292320</v>
      </c>
    </row>
    <row r="104" spans="1:3" x14ac:dyDescent="0.25">
      <c r="A104" s="54" t="s">
        <v>69</v>
      </c>
      <c r="B104" s="47">
        <v>5315.65</v>
      </c>
      <c r="C104" s="40">
        <v>5315.65</v>
      </c>
    </row>
    <row r="105" spans="1:3" x14ac:dyDescent="0.25">
      <c r="A105" s="54" t="s">
        <v>70</v>
      </c>
      <c r="B105" s="48">
        <v>11975508.573999999</v>
      </c>
      <c r="C105" s="40">
        <v>249551.44</v>
      </c>
    </row>
    <row r="106" spans="1:3" x14ac:dyDescent="0.25">
      <c r="A106" s="51"/>
      <c r="B106" s="48"/>
      <c r="C106" s="30"/>
    </row>
    <row r="107" spans="1:3" x14ac:dyDescent="0.25">
      <c r="A107" s="52" t="s">
        <v>71</v>
      </c>
      <c r="B107" s="29">
        <f>B108+B109+B110+B111</f>
        <v>29376484.791274637</v>
      </c>
      <c r="C107" s="38">
        <v>36893889.939991198</v>
      </c>
    </row>
    <row r="108" spans="1:3" x14ac:dyDescent="0.25">
      <c r="A108" s="54" t="s">
        <v>72</v>
      </c>
      <c r="B108" s="47">
        <v>1793843.9922150399</v>
      </c>
      <c r="C108" s="40">
        <v>12667433.074786</v>
      </c>
    </row>
    <row r="109" spans="1:3" x14ac:dyDescent="0.25">
      <c r="A109" s="54" t="s">
        <v>73</v>
      </c>
      <c r="B109" s="47">
        <v>1637382.3711032001</v>
      </c>
      <c r="C109" s="40">
        <v>14980026.791103199</v>
      </c>
    </row>
    <row r="110" spans="1:3" x14ac:dyDescent="0.25">
      <c r="A110" s="54" t="s">
        <v>74</v>
      </c>
      <c r="B110" s="47">
        <v>413355.33220099995</v>
      </c>
      <c r="C110" s="40">
        <v>279056.45220199996</v>
      </c>
    </row>
    <row r="111" spans="1:3" x14ac:dyDescent="0.25">
      <c r="A111" s="54" t="s">
        <v>75</v>
      </c>
      <c r="B111" s="47">
        <v>25531903.095755398</v>
      </c>
      <c r="C111" s="40">
        <v>8967373.6219000015</v>
      </c>
    </row>
    <row r="112" spans="1:3" x14ac:dyDescent="0.25">
      <c r="A112" s="54"/>
      <c r="B112" s="47"/>
      <c r="C112" s="30"/>
    </row>
    <row r="113" spans="1:5" x14ac:dyDescent="0.25">
      <c r="A113" s="52" t="s">
        <v>76</v>
      </c>
      <c r="B113" s="49">
        <v>990056.84</v>
      </c>
      <c r="C113" s="38">
        <v>54345.72</v>
      </c>
    </row>
    <row r="114" spans="1:5" x14ac:dyDescent="0.25">
      <c r="A114" s="51"/>
      <c r="B114" s="48"/>
      <c r="C114" s="30"/>
    </row>
    <row r="115" spans="1:5" x14ac:dyDescent="0.25">
      <c r="A115" s="52" t="s">
        <v>77</v>
      </c>
      <c r="B115" s="67">
        <f>B113+B107+B97</f>
        <v>79091680.792374641</v>
      </c>
      <c r="C115" s="41">
        <v>74598483.056291193</v>
      </c>
      <c r="E115" s="14"/>
    </row>
    <row r="116" spans="1:5" x14ac:dyDescent="0.25">
      <c r="A116" s="55"/>
      <c r="B116" s="50"/>
      <c r="C116" s="30"/>
    </row>
    <row r="117" spans="1:5" x14ac:dyDescent="0.25">
      <c r="A117" s="52" t="s">
        <v>78</v>
      </c>
      <c r="B117" s="50"/>
      <c r="C117" s="41"/>
    </row>
    <row r="118" spans="1:5" x14ac:dyDescent="0.25">
      <c r="A118" s="52" t="s">
        <v>79</v>
      </c>
      <c r="B118" s="31">
        <f>B119+B121+B122+B123+B120+B124+B126+B125</f>
        <v>73672543.283464</v>
      </c>
      <c r="C118" s="38">
        <v>44547474.230629057</v>
      </c>
      <c r="E118" s="14"/>
    </row>
    <row r="119" spans="1:5" x14ac:dyDescent="0.25">
      <c r="A119" s="54" t="s">
        <v>80</v>
      </c>
      <c r="B119" s="47">
        <v>10921209</v>
      </c>
      <c r="C119" s="40">
        <v>10921209</v>
      </c>
    </row>
    <row r="120" spans="1:5" x14ac:dyDescent="0.25">
      <c r="A120" s="54" t="s">
        <v>81</v>
      </c>
      <c r="B120" s="47">
        <v>757485.1</v>
      </c>
      <c r="C120" s="40">
        <v>757485.1</v>
      </c>
    </row>
    <row r="121" spans="1:5" x14ac:dyDescent="0.25">
      <c r="A121" s="54" t="s">
        <v>82</v>
      </c>
      <c r="B121" s="47">
        <v>34574085.6184</v>
      </c>
      <c r="C121" s="40">
        <v>30863897.878399998</v>
      </c>
    </row>
    <row r="122" spans="1:5" x14ac:dyDescent="0.25">
      <c r="A122" s="54" t="s">
        <v>83</v>
      </c>
      <c r="B122" s="47">
        <f>B73</f>
        <v>28236449.295064002</v>
      </c>
      <c r="C122" s="40">
        <v>2563205.7822290552</v>
      </c>
    </row>
    <row r="123" spans="1:5" x14ac:dyDescent="0.25">
      <c r="A123" s="54" t="s">
        <v>84</v>
      </c>
      <c r="B123" s="47">
        <v>-26410.2</v>
      </c>
      <c r="C123" s="40">
        <v>0</v>
      </c>
    </row>
    <row r="124" spans="1:5" x14ac:dyDescent="0.25">
      <c r="A124" s="54" t="s">
        <v>85</v>
      </c>
      <c r="B124" s="47">
        <v>-312229</v>
      </c>
      <c r="C124" s="40">
        <v>-312229</v>
      </c>
    </row>
    <row r="125" spans="1:5" x14ac:dyDescent="0.25">
      <c r="A125" s="54" t="s">
        <v>86</v>
      </c>
      <c r="B125" s="47">
        <v>-365419</v>
      </c>
      <c r="C125" s="40">
        <v>-133467</v>
      </c>
    </row>
    <row r="126" spans="1:5" x14ac:dyDescent="0.25">
      <c r="A126" s="54" t="s">
        <v>87</v>
      </c>
      <c r="B126" s="47">
        <v>-112627.53</v>
      </c>
      <c r="C126" s="40">
        <v>-112627.53</v>
      </c>
    </row>
    <row r="127" spans="1:5" x14ac:dyDescent="0.25">
      <c r="A127" s="54"/>
      <c r="B127" s="47"/>
      <c r="C127" s="30"/>
    </row>
    <row r="128" spans="1:5" x14ac:dyDescent="0.25">
      <c r="A128" s="52" t="s">
        <v>88</v>
      </c>
      <c r="B128" s="29">
        <v>2246738.64</v>
      </c>
      <c r="C128" s="38">
        <v>1668295.6</v>
      </c>
    </row>
    <row r="129" spans="1:3" x14ac:dyDescent="0.25">
      <c r="A129" s="54" t="s">
        <v>89</v>
      </c>
      <c r="B129" s="47"/>
      <c r="C129" s="40">
        <v>0</v>
      </c>
    </row>
    <row r="130" spans="1:3" x14ac:dyDescent="0.25">
      <c r="A130" s="54" t="s">
        <v>90</v>
      </c>
      <c r="B130" s="47"/>
      <c r="C130" s="40">
        <v>0</v>
      </c>
    </row>
    <row r="131" spans="1:3" x14ac:dyDescent="0.25">
      <c r="A131" s="54" t="s">
        <v>91</v>
      </c>
      <c r="B131" s="30">
        <v>2246738.64</v>
      </c>
      <c r="C131" s="40">
        <v>1668295.6</v>
      </c>
    </row>
    <row r="132" spans="1:3" x14ac:dyDescent="0.25">
      <c r="A132" s="51"/>
      <c r="B132" s="48"/>
      <c r="C132" s="30"/>
    </row>
    <row r="133" spans="1:3" x14ac:dyDescent="0.25">
      <c r="A133" s="52" t="s">
        <v>92</v>
      </c>
      <c r="B133" s="29">
        <f>B137+B139+B140</f>
        <v>3172399.0303551294</v>
      </c>
      <c r="C133" s="38">
        <v>28382713.348705124</v>
      </c>
    </row>
    <row r="134" spans="1:3" x14ac:dyDescent="0.25">
      <c r="A134" s="54" t="s">
        <v>93</v>
      </c>
      <c r="B134" s="48"/>
      <c r="C134" s="40">
        <v>0</v>
      </c>
    </row>
    <row r="135" spans="1:3" x14ac:dyDescent="0.25">
      <c r="A135" s="54" t="s">
        <v>94</v>
      </c>
      <c r="B135" s="47"/>
      <c r="C135" s="40"/>
    </row>
    <row r="136" spans="1:3" x14ac:dyDescent="0.25">
      <c r="A136" s="54" t="s">
        <v>95</v>
      </c>
      <c r="B136" s="47"/>
      <c r="C136" s="40">
        <v>0</v>
      </c>
    </row>
    <row r="137" spans="1:3" x14ac:dyDescent="0.25">
      <c r="A137" s="54" t="s">
        <v>96</v>
      </c>
      <c r="B137" s="47">
        <v>2773247.2194364592</v>
      </c>
      <c r="C137" s="40">
        <v>25921794.969436456</v>
      </c>
    </row>
    <row r="138" spans="1:3" x14ac:dyDescent="0.25">
      <c r="A138" s="54" t="s">
        <v>90</v>
      </c>
      <c r="B138" s="48"/>
      <c r="C138" s="40">
        <v>0</v>
      </c>
    </row>
    <row r="139" spans="1:3" x14ac:dyDescent="0.25">
      <c r="A139" s="54" t="s">
        <v>97</v>
      </c>
      <c r="B139" s="47">
        <v>-242606</v>
      </c>
      <c r="C139" s="40">
        <v>29864</v>
      </c>
    </row>
    <row r="140" spans="1:3" x14ac:dyDescent="0.25">
      <c r="A140" s="54" t="s">
        <v>98</v>
      </c>
      <c r="B140" s="48">
        <v>641757.81091866991</v>
      </c>
      <c r="C140" s="40">
        <v>2431054.37926867</v>
      </c>
    </row>
    <row r="141" spans="1:3" x14ac:dyDescent="0.25">
      <c r="A141" s="54"/>
      <c r="B141" s="48"/>
      <c r="C141" s="30"/>
    </row>
    <row r="142" spans="1:3" x14ac:dyDescent="0.25">
      <c r="A142" s="52" t="s">
        <v>99</v>
      </c>
      <c r="B142" s="31">
        <f>B133+B128</f>
        <v>5419137.67035513</v>
      </c>
      <c r="C142" s="38">
        <v>30051008.948705126</v>
      </c>
    </row>
    <row r="143" spans="1:3" x14ac:dyDescent="0.25">
      <c r="A143" s="52"/>
      <c r="B143" s="31"/>
      <c r="C143" s="30"/>
    </row>
    <row r="144" spans="1:3" x14ac:dyDescent="0.25">
      <c r="A144" s="52" t="s">
        <v>100</v>
      </c>
      <c r="B144" s="66">
        <f>B142+B118</f>
        <v>79091680.953819126</v>
      </c>
      <c r="C144" s="41">
        <v>74598483.179334179</v>
      </c>
    </row>
    <row r="145" spans="1:3" x14ac:dyDescent="0.25">
      <c r="A145" s="5"/>
      <c r="B145" s="13"/>
      <c r="C145" s="28"/>
    </row>
    <row r="146" spans="1:3" x14ac:dyDescent="0.25">
      <c r="A146" s="5" t="s">
        <v>101</v>
      </c>
      <c r="B146" s="13"/>
    </row>
    <row r="147" spans="1:3" x14ac:dyDescent="0.25">
      <c r="A147" s="5" t="s">
        <v>57</v>
      </c>
    </row>
    <row r="148" spans="1:3" ht="15.75" x14ac:dyDescent="0.25">
      <c r="A148" s="6" t="s">
        <v>102</v>
      </c>
    </row>
    <row r="149" spans="1:3" ht="15.75" x14ac:dyDescent="0.25">
      <c r="A149" s="6" t="s">
        <v>103</v>
      </c>
    </row>
    <row r="150" spans="1:3" x14ac:dyDescent="0.25">
      <c r="A150" s="10"/>
    </row>
    <row r="152" spans="1:3" x14ac:dyDescent="0.25">
      <c r="A152" s="8"/>
    </row>
    <row r="153" spans="1:3" ht="15.75" x14ac:dyDescent="0.25">
      <c r="A153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53"/>
  <sheetViews>
    <sheetView tabSelected="1" workbookViewId="0">
      <selection activeCell="C60" sqref="C60"/>
    </sheetView>
  </sheetViews>
  <sheetFormatPr defaultRowHeight="15" x14ac:dyDescent="0.25"/>
  <cols>
    <col min="1" max="1" width="66.140625" bestFit="1" customWidth="1"/>
    <col min="2" max="2" width="8.5703125" style="98" bestFit="1" customWidth="1"/>
    <col min="3" max="3" width="12" style="27" bestFit="1" customWidth="1"/>
    <col min="4" max="4" width="11.7109375" style="27" bestFit="1" customWidth="1"/>
    <col min="5" max="5" width="11.140625" bestFit="1" customWidth="1"/>
  </cols>
  <sheetData>
    <row r="2" spans="1:5" x14ac:dyDescent="0.25">
      <c r="A2" s="16" t="s">
        <v>0</v>
      </c>
      <c r="B2" s="16"/>
      <c r="C2" s="1"/>
    </row>
    <row r="3" spans="1:5" ht="15.75" x14ac:dyDescent="0.25">
      <c r="A3" s="17"/>
      <c r="B3" s="17"/>
      <c r="C3" s="1"/>
    </row>
    <row r="4" spans="1:5" ht="15.75" x14ac:dyDescent="0.25">
      <c r="A4" s="18" t="s">
        <v>1</v>
      </c>
      <c r="B4" s="18"/>
      <c r="C4" s="1"/>
    </row>
    <row r="5" spans="1:5" ht="15.75" x14ac:dyDescent="0.25">
      <c r="A5" s="17"/>
      <c r="B5" s="17"/>
      <c r="C5" s="1"/>
    </row>
    <row r="6" spans="1:5" x14ac:dyDescent="0.25">
      <c r="A6" s="33"/>
      <c r="B6" s="88"/>
      <c r="C6" s="34" t="s">
        <v>107</v>
      </c>
      <c r="D6" s="34" t="s">
        <v>105</v>
      </c>
    </row>
    <row r="7" spans="1:5" x14ac:dyDescent="0.25">
      <c r="A7" s="68"/>
      <c r="B7" s="89"/>
      <c r="C7" s="36"/>
      <c r="D7" s="30"/>
    </row>
    <row r="8" spans="1:5" x14ac:dyDescent="0.25">
      <c r="A8" s="69" t="s">
        <v>2</v>
      </c>
      <c r="B8" s="69" t="s">
        <v>108</v>
      </c>
      <c r="C8" s="29">
        <v>441478104.79419994</v>
      </c>
      <c r="D8" s="31">
        <v>446411283.06553</v>
      </c>
    </row>
    <row r="9" spans="1:5" x14ac:dyDescent="0.25">
      <c r="A9" s="70" t="s">
        <v>3</v>
      </c>
      <c r="B9" s="69"/>
      <c r="C9" s="30">
        <v>439903203.23419994</v>
      </c>
      <c r="D9" s="30">
        <v>444493626.72553003</v>
      </c>
    </row>
    <row r="10" spans="1:5" x14ac:dyDescent="0.25">
      <c r="A10" s="70" t="s">
        <v>4</v>
      </c>
      <c r="B10" s="69"/>
      <c r="C10" s="30">
        <v>-1098781.0900000001</v>
      </c>
      <c r="D10" s="30">
        <v>-1555985.06</v>
      </c>
      <c r="E10" s="27"/>
    </row>
    <row r="11" spans="1:5" x14ac:dyDescent="0.25">
      <c r="A11" s="70" t="s">
        <v>5</v>
      </c>
      <c r="B11" s="69"/>
      <c r="C11" s="30">
        <v>2673682.6500000004</v>
      </c>
      <c r="D11" s="30">
        <v>3473641.4</v>
      </c>
      <c r="E11" s="27"/>
    </row>
    <row r="12" spans="1:5" x14ac:dyDescent="0.25">
      <c r="A12" s="69" t="s">
        <v>6</v>
      </c>
      <c r="B12" s="69"/>
      <c r="C12" s="29">
        <v>41325403.399999999</v>
      </c>
      <c r="D12" s="31">
        <v>5715974.2977309991</v>
      </c>
      <c r="E12" s="27"/>
    </row>
    <row r="13" spans="1:5" x14ac:dyDescent="0.25">
      <c r="A13" s="69"/>
      <c r="B13" s="69"/>
      <c r="C13" s="45"/>
      <c r="D13" s="30"/>
    </row>
    <row r="14" spans="1:5" x14ac:dyDescent="0.25">
      <c r="A14" s="69" t="s">
        <v>7</v>
      </c>
      <c r="B14" s="69"/>
      <c r="C14" s="29">
        <v>482803508.19419992</v>
      </c>
      <c r="D14" s="31">
        <v>452127257.36326098</v>
      </c>
      <c r="E14" s="27"/>
    </row>
    <row r="15" spans="1:5" x14ac:dyDescent="0.25">
      <c r="A15" s="68"/>
      <c r="B15" s="89"/>
      <c r="C15" s="45"/>
      <c r="D15" s="30"/>
    </row>
    <row r="16" spans="1:5" x14ac:dyDescent="0.25">
      <c r="A16" s="69" t="s">
        <v>8</v>
      </c>
      <c r="B16" s="69" t="s">
        <v>109</v>
      </c>
      <c r="C16" s="29">
        <v>394820160.0276314</v>
      </c>
      <c r="D16" s="31">
        <v>396555287.71891457</v>
      </c>
    </row>
    <row r="17" spans="1:4" x14ac:dyDescent="0.25">
      <c r="A17" s="70" t="s">
        <v>9</v>
      </c>
      <c r="B17" s="69"/>
      <c r="C17" s="30">
        <v>399816634.38763136</v>
      </c>
      <c r="D17" s="30">
        <v>399002856.81891459</v>
      </c>
    </row>
    <row r="18" spans="1:4" x14ac:dyDescent="0.25">
      <c r="A18" s="70" t="s">
        <v>10</v>
      </c>
      <c r="B18" s="69"/>
      <c r="C18" s="30">
        <v>-8872596.5800000001</v>
      </c>
      <c r="D18" s="30">
        <v>-7283506.2300000004</v>
      </c>
    </row>
    <row r="19" spans="1:4" x14ac:dyDescent="0.25">
      <c r="A19" s="70" t="s">
        <v>11</v>
      </c>
      <c r="B19" s="69"/>
      <c r="C19" s="30">
        <v>2585406.36</v>
      </c>
      <c r="D19" s="30">
        <v>3280572.6199999996</v>
      </c>
    </row>
    <row r="20" spans="1:4" x14ac:dyDescent="0.25">
      <c r="A20" s="70" t="s">
        <v>12</v>
      </c>
      <c r="B20" s="69"/>
      <c r="C20" s="30">
        <v>195392.44999999998</v>
      </c>
      <c r="D20" s="30">
        <v>375958.88</v>
      </c>
    </row>
    <row r="21" spans="1:4" x14ac:dyDescent="0.25">
      <c r="A21" s="70" t="s">
        <v>13</v>
      </c>
      <c r="B21" s="69"/>
      <c r="C21" s="30">
        <v>1095323.4100000001</v>
      </c>
      <c r="D21" s="30">
        <v>1179405.6299999999</v>
      </c>
    </row>
    <row r="22" spans="1:4" x14ac:dyDescent="0.25">
      <c r="A22" s="69" t="s">
        <v>14</v>
      </c>
      <c r="B22" s="69" t="s">
        <v>110</v>
      </c>
      <c r="C22" s="29">
        <v>27575662.250375997</v>
      </c>
      <c r="D22" s="31">
        <v>34791624.119999997</v>
      </c>
    </row>
    <row r="23" spans="1:4" x14ac:dyDescent="0.25">
      <c r="A23" s="70" t="s">
        <v>15</v>
      </c>
      <c r="B23" s="69"/>
      <c r="C23" s="30">
        <v>24616138</v>
      </c>
      <c r="D23" s="72">
        <v>31316319</v>
      </c>
    </row>
    <row r="24" spans="1:4" x14ac:dyDescent="0.25">
      <c r="A24" s="70" t="s">
        <v>16</v>
      </c>
      <c r="B24" s="69"/>
      <c r="C24" s="30">
        <v>1151056.6203759999</v>
      </c>
      <c r="D24" s="30">
        <v>1048236.72</v>
      </c>
    </row>
    <row r="25" spans="1:4" x14ac:dyDescent="0.25">
      <c r="A25" s="70" t="s">
        <v>17</v>
      </c>
      <c r="B25" s="69"/>
      <c r="C25" s="30">
        <v>1808467.63</v>
      </c>
      <c r="D25" s="30">
        <v>2427068.4</v>
      </c>
    </row>
    <row r="26" spans="1:4" x14ac:dyDescent="0.25">
      <c r="A26" s="69" t="s">
        <v>18</v>
      </c>
      <c r="B26" s="69"/>
      <c r="C26" s="29">
        <v>2645174.2345945667</v>
      </c>
      <c r="D26" s="31">
        <v>1211733.7920200001</v>
      </c>
    </row>
    <row r="27" spans="1:4" x14ac:dyDescent="0.25">
      <c r="A27" s="70" t="s">
        <v>19</v>
      </c>
      <c r="B27" s="69"/>
      <c r="C27" s="30">
        <v>1103086.9045945671</v>
      </c>
      <c r="D27" s="30">
        <v>1251491.3249000001</v>
      </c>
    </row>
    <row r="28" spans="1:4" x14ac:dyDescent="0.25">
      <c r="A28" s="70" t="s">
        <v>20</v>
      </c>
      <c r="B28" s="69"/>
      <c r="C28" s="30">
        <v>408691.18</v>
      </c>
      <c r="D28" s="30">
        <v>-281260.71999999997</v>
      </c>
    </row>
    <row r="29" spans="1:4" x14ac:dyDescent="0.25">
      <c r="A29" s="70" t="s">
        <v>21</v>
      </c>
      <c r="B29" s="69"/>
      <c r="C29" s="30">
        <v>1133396.1499999999</v>
      </c>
      <c r="D29" s="30">
        <v>241503.18712000002</v>
      </c>
    </row>
    <row r="30" spans="1:4" x14ac:dyDescent="0.25">
      <c r="A30" s="69" t="s">
        <v>22</v>
      </c>
      <c r="B30" s="69" t="s">
        <v>111</v>
      </c>
      <c r="C30" s="29">
        <v>14899929.085996</v>
      </c>
      <c r="D30" s="31">
        <v>15765194</v>
      </c>
    </row>
    <row r="31" spans="1:4" x14ac:dyDescent="0.25">
      <c r="A31" s="70" t="s">
        <v>23</v>
      </c>
      <c r="B31" s="69"/>
      <c r="C31" s="30">
        <v>8659416.2400000002</v>
      </c>
      <c r="D31" s="30">
        <v>11500774.66</v>
      </c>
    </row>
    <row r="32" spans="1:4" x14ac:dyDescent="0.25">
      <c r="A32" s="70" t="s">
        <v>24</v>
      </c>
      <c r="B32" s="69"/>
      <c r="C32" s="30">
        <v>771984.84000000008</v>
      </c>
      <c r="D32" s="30">
        <v>830513</v>
      </c>
    </row>
    <row r="33" spans="1:4" x14ac:dyDescent="0.25">
      <c r="A33" s="70" t="s">
        <v>25</v>
      </c>
      <c r="B33" s="69"/>
      <c r="C33" s="30">
        <v>5468528.005996</v>
      </c>
      <c r="D33" s="30">
        <v>3433905.8330330001</v>
      </c>
    </row>
    <row r="34" spans="1:4" x14ac:dyDescent="0.25">
      <c r="A34" s="70"/>
      <c r="B34" s="69"/>
      <c r="C34" s="45"/>
      <c r="D34" s="30"/>
    </row>
    <row r="35" spans="1:4" x14ac:dyDescent="0.25">
      <c r="A35" s="69" t="s">
        <v>26</v>
      </c>
      <c r="B35" s="69"/>
      <c r="C35" s="31">
        <v>439940925.59859794</v>
      </c>
      <c r="D35" s="31">
        <v>448323839</v>
      </c>
    </row>
    <row r="36" spans="1:4" x14ac:dyDescent="0.25">
      <c r="A36" s="68"/>
      <c r="B36" s="89"/>
      <c r="C36" s="45"/>
      <c r="D36" s="30"/>
    </row>
    <row r="37" spans="1:4" x14ac:dyDescent="0.25">
      <c r="A37" s="69" t="s">
        <v>27</v>
      </c>
      <c r="B37" s="69"/>
      <c r="C37" s="31">
        <v>42862582.595601976</v>
      </c>
      <c r="D37" s="31">
        <v>3803418</v>
      </c>
    </row>
    <row r="38" spans="1:4" x14ac:dyDescent="0.25">
      <c r="A38" s="68"/>
      <c r="B38" s="89"/>
      <c r="C38" s="45"/>
      <c r="D38" s="30"/>
    </row>
    <row r="39" spans="1:4" x14ac:dyDescent="0.25">
      <c r="A39" s="69" t="s">
        <v>28</v>
      </c>
      <c r="B39" s="69" t="s">
        <v>112</v>
      </c>
      <c r="C39" s="29">
        <v>312149.85057899996</v>
      </c>
      <c r="D39" s="31">
        <v>394880.4901029999</v>
      </c>
    </row>
    <row r="40" spans="1:4" x14ac:dyDescent="0.25">
      <c r="A40" s="70" t="s">
        <v>29</v>
      </c>
      <c r="B40" s="69"/>
      <c r="C40" s="30">
        <v>18494.080000000002</v>
      </c>
      <c r="D40" s="30">
        <v>11292.5</v>
      </c>
    </row>
    <row r="41" spans="1:4" x14ac:dyDescent="0.25">
      <c r="A41" s="70" t="s">
        <v>30</v>
      </c>
      <c r="B41" s="69"/>
      <c r="C41" s="30">
        <v>55588.090579000003</v>
      </c>
      <c r="D41" s="30">
        <v>170002.00010299997</v>
      </c>
    </row>
    <row r="42" spans="1:4" x14ac:dyDescent="0.25">
      <c r="A42" s="70" t="s">
        <v>31</v>
      </c>
      <c r="B42" s="69"/>
      <c r="C42" s="30">
        <v>66732.520000000019</v>
      </c>
      <c r="D42" s="30">
        <v>204904.66999999993</v>
      </c>
    </row>
    <row r="43" spans="1:4" x14ac:dyDescent="0.25">
      <c r="A43" s="70" t="s">
        <v>32</v>
      </c>
      <c r="B43" s="69"/>
      <c r="C43" s="30">
        <v>171335.15999999997</v>
      </c>
      <c r="D43" s="30">
        <v>8681.32</v>
      </c>
    </row>
    <row r="44" spans="1:4" x14ac:dyDescent="0.25">
      <c r="A44" s="70" t="s">
        <v>33</v>
      </c>
      <c r="B44" s="69"/>
      <c r="C44" s="30">
        <v>0</v>
      </c>
      <c r="D44" s="30">
        <v>0</v>
      </c>
    </row>
    <row r="45" spans="1:4" x14ac:dyDescent="0.25">
      <c r="A45" s="68"/>
      <c r="B45" s="89"/>
      <c r="C45" s="45"/>
      <c r="D45" s="30"/>
    </row>
    <row r="46" spans="1:4" x14ac:dyDescent="0.25">
      <c r="A46" s="69" t="s">
        <v>34</v>
      </c>
      <c r="B46" s="69" t="s">
        <v>112</v>
      </c>
      <c r="C46" s="29">
        <v>406116.62299267307</v>
      </c>
      <c r="D46" s="31">
        <v>1075365.8440340001</v>
      </c>
    </row>
    <row r="47" spans="1:4" x14ac:dyDescent="0.25">
      <c r="A47" s="70" t="s">
        <v>35</v>
      </c>
      <c r="B47" s="69"/>
      <c r="C47" s="30">
        <v>102775.92</v>
      </c>
      <c r="D47" s="30">
        <v>557660.39</v>
      </c>
    </row>
    <row r="48" spans="1:4" x14ac:dyDescent="0.25">
      <c r="A48" s="71" t="s">
        <v>36</v>
      </c>
      <c r="B48" s="90"/>
      <c r="C48" s="30">
        <v>68916.360438673102</v>
      </c>
      <c r="D48" s="30">
        <v>83134.009999999995</v>
      </c>
    </row>
    <row r="49" spans="1:4" x14ac:dyDescent="0.25">
      <c r="A49" s="70" t="s">
        <v>37</v>
      </c>
      <c r="B49" s="69"/>
      <c r="C49" s="30">
        <v>79464.432553999999</v>
      </c>
      <c r="D49" s="30">
        <v>208961.19403400004</v>
      </c>
    </row>
    <row r="50" spans="1:4" x14ac:dyDescent="0.25">
      <c r="A50" s="70" t="s">
        <v>38</v>
      </c>
      <c r="B50" s="69"/>
      <c r="C50" s="30">
        <v>154959.91</v>
      </c>
      <c r="D50" s="30">
        <v>225610.25</v>
      </c>
    </row>
    <row r="51" spans="1:4" x14ac:dyDescent="0.25">
      <c r="A51" s="70" t="s">
        <v>39</v>
      </c>
      <c r="B51" s="99"/>
      <c r="C51" s="45"/>
      <c r="D51" s="30">
        <v>0</v>
      </c>
    </row>
    <row r="52" spans="1:4" x14ac:dyDescent="0.25">
      <c r="A52" s="68"/>
      <c r="B52" s="89"/>
      <c r="C52" s="45"/>
      <c r="D52" s="30"/>
    </row>
    <row r="53" spans="1:4" x14ac:dyDescent="0.25">
      <c r="A53" s="69" t="s">
        <v>40</v>
      </c>
      <c r="B53" s="69"/>
      <c r="C53" s="31">
        <v>-93966.772413673112</v>
      </c>
      <c r="D53" s="31">
        <v>-680485.35393100022</v>
      </c>
    </row>
    <row r="54" spans="1:4" x14ac:dyDescent="0.25">
      <c r="A54" s="69"/>
      <c r="B54" s="69"/>
      <c r="C54" s="45"/>
      <c r="D54" s="30"/>
    </row>
    <row r="55" spans="1:4" x14ac:dyDescent="0.25">
      <c r="A55" s="68"/>
      <c r="B55" s="89"/>
      <c r="C55" s="45"/>
      <c r="D55" s="30"/>
    </row>
    <row r="56" spans="1:4" x14ac:dyDescent="0.25">
      <c r="A56" s="69" t="s">
        <v>41</v>
      </c>
      <c r="B56" s="69"/>
      <c r="C56" s="30">
        <v>483115658.04477894</v>
      </c>
      <c r="D56" s="31">
        <v>452522137.85336399</v>
      </c>
    </row>
    <row r="57" spans="1:4" x14ac:dyDescent="0.25">
      <c r="A57" s="69" t="s">
        <v>42</v>
      </c>
      <c r="B57" s="69"/>
      <c r="C57" s="30">
        <v>440347042.22159064</v>
      </c>
      <c r="D57" s="31">
        <v>449399205</v>
      </c>
    </row>
    <row r="58" spans="1:4" x14ac:dyDescent="0.25">
      <c r="A58" s="69"/>
      <c r="B58" s="69"/>
      <c r="C58" s="45"/>
      <c r="D58" s="30"/>
    </row>
    <row r="59" spans="1:4" x14ac:dyDescent="0.25">
      <c r="A59" s="68"/>
      <c r="B59" s="89"/>
      <c r="C59" s="45"/>
      <c r="D59" s="30"/>
    </row>
    <row r="60" spans="1:4" x14ac:dyDescent="0.25">
      <c r="A60" s="69" t="s">
        <v>43</v>
      </c>
      <c r="B60" s="69" t="s">
        <v>113</v>
      </c>
      <c r="C60" s="29">
        <v>42768615.823188305</v>
      </c>
      <c r="D60" s="31">
        <v>3122933</v>
      </c>
    </row>
    <row r="61" spans="1:4" x14ac:dyDescent="0.25">
      <c r="A61" s="70" t="s">
        <v>44</v>
      </c>
      <c r="B61" s="69"/>
      <c r="C61" s="30">
        <v>4997042</v>
      </c>
      <c r="D61" s="30">
        <v>681817</v>
      </c>
    </row>
    <row r="62" spans="1:4" x14ac:dyDescent="0.25">
      <c r="A62" s="69" t="s">
        <v>45</v>
      </c>
      <c r="B62" s="69"/>
      <c r="C62" s="29">
        <v>37771573.823188305</v>
      </c>
      <c r="D62" s="31">
        <v>2441116</v>
      </c>
    </row>
    <row r="63" spans="1:4" x14ac:dyDescent="0.25">
      <c r="A63" s="70" t="s">
        <v>46</v>
      </c>
      <c r="B63" s="69"/>
      <c r="C63" s="29">
        <v>37771573.823188305</v>
      </c>
      <c r="D63" s="30">
        <v>2441116</v>
      </c>
    </row>
    <row r="64" spans="1:4" x14ac:dyDescent="0.25">
      <c r="A64" s="70" t="s">
        <v>47</v>
      </c>
      <c r="B64" s="69"/>
      <c r="C64" s="45"/>
      <c r="D64" s="30"/>
    </row>
    <row r="65" spans="1:4" x14ac:dyDescent="0.25">
      <c r="A65" s="70"/>
      <c r="B65" s="69"/>
      <c r="C65" s="45"/>
      <c r="D65" s="30"/>
    </row>
    <row r="66" spans="1:4" x14ac:dyDescent="0.25">
      <c r="A66" s="69" t="s">
        <v>48</v>
      </c>
      <c r="B66" s="69"/>
      <c r="C66" s="45"/>
      <c r="D66" s="31">
        <v>0</v>
      </c>
    </row>
    <row r="67" spans="1:4" x14ac:dyDescent="0.25">
      <c r="A67" s="70" t="s">
        <v>49</v>
      </c>
      <c r="B67" s="69"/>
      <c r="C67" s="45"/>
      <c r="D67" s="30"/>
    </row>
    <row r="68" spans="1:4" x14ac:dyDescent="0.25">
      <c r="A68" s="70" t="s">
        <v>50</v>
      </c>
      <c r="B68" s="69"/>
      <c r="C68" s="45"/>
      <c r="D68" s="30"/>
    </row>
    <row r="69" spans="1:4" x14ac:dyDescent="0.25">
      <c r="A69" s="70" t="s">
        <v>51</v>
      </c>
      <c r="B69" s="69"/>
      <c r="C69" s="45"/>
      <c r="D69" s="30"/>
    </row>
    <row r="70" spans="1:4" x14ac:dyDescent="0.25">
      <c r="A70" s="69" t="s">
        <v>52</v>
      </c>
      <c r="B70" s="69"/>
      <c r="C70" s="29">
        <v>37771573.823188305</v>
      </c>
      <c r="D70" s="31">
        <v>2441116</v>
      </c>
    </row>
    <row r="71" spans="1:4" x14ac:dyDescent="0.25">
      <c r="A71" s="70" t="s">
        <v>46</v>
      </c>
      <c r="B71" s="69"/>
      <c r="C71" s="29">
        <v>37771573.823188305</v>
      </c>
      <c r="D71" s="30">
        <v>2441116</v>
      </c>
    </row>
    <row r="72" spans="1:4" x14ac:dyDescent="0.25">
      <c r="A72" s="70" t="s">
        <v>47</v>
      </c>
      <c r="B72" s="69"/>
      <c r="C72" s="45"/>
      <c r="D72" s="30"/>
    </row>
    <row r="73" spans="1:4" x14ac:dyDescent="0.25">
      <c r="A73" s="45"/>
      <c r="B73" s="91"/>
      <c r="C73" s="45"/>
      <c r="D73" s="30" t="s">
        <v>56</v>
      </c>
    </row>
    <row r="74" spans="1:4" x14ac:dyDescent="0.25">
      <c r="A74" s="69" t="s">
        <v>53</v>
      </c>
      <c r="B74" s="69"/>
      <c r="C74" s="45"/>
      <c r="D74" s="30"/>
    </row>
    <row r="75" spans="1:4" x14ac:dyDescent="0.25">
      <c r="A75" s="70" t="s">
        <v>54</v>
      </c>
      <c r="B75" s="69"/>
      <c r="C75" s="87">
        <v>0.35603398086515675</v>
      </c>
      <c r="D75" s="85">
        <v>2.3E-2</v>
      </c>
    </row>
    <row r="76" spans="1:4" x14ac:dyDescent="0.25">
      <c r="A76" s="70" t="s">
        <v>55</v>
      </c>
      <c r="B76" s="69"/>
      <c r="C76" s="87">
        <v>0.35521574037455378</v>
      </c>
      <c r="D76" s="85">
        <v>2.3E-2</v>
      </c>
    </row>
    <row r="77" spans="1:4" x14ac:dyDescent="0.25">
      <c r="A77" s="20" t="s">
        <v>56</v>
      </c>
      <c r="B77" s="92"/>
      <c r="C77" s="11"/>
    </row>
    <row r="78" spans="1:4" x14ac:dyDescent="0.25">
      <c r="A78" s="19" t="s">
        <v>57</v>
      </c>
      <c r="B78" s="15"/>
      <c r="C78" s="11"/>
    </row>
    <row r="79" spans="1:4" x14ac:dyDescent="0.25">
      <c r="A79" s="19"/>
      <c r="B79" s="15"/>
      <c r="C79" s="11"/>
    </row>
    <row r="80" spans="1:4" ht="15.75" x14ac:dyDescent="0.25">
      <c r="A80" s="21" t="s">
        <v>58</v>
      </c>
      <c r="B80" s="93"/>
      <c r="C80" s="11"/>
    </row>
    <row r="81" spans="1:4" ht="15.75" x14ac:dyDescent="0.25">
      <c r="A81" s="21" t="s">
        <v>59</v>
      </c>
      <c r="B81" s="93"/>
      <c r="C81" s="12"/>
    </row>
    <row r="83" spans="1:4" x14ac:dyDescent="0.25">
      <c r="A83" s="22"/>
      <c r="B83" s="94"/>
      <c r="C83" s="1"/>
    </row>
    <row r="84" spans="1:4" s="26" customFormat="1" x14ac:dyDescent="0.25">
      <c r="A84" s="23"/>
      <c r="B84" s="95"/>
      <c r="C84" s="1"/>
      <c r="D84" s="27"/>
    </row>
    <row r="85" spans="1:4" s="26" customFormat="1" ht="15.75" x14ac:dyDescent="0.25">
      <c r="A85" s="21"/>
      <c r="B85" s="93"/>
      <c r="C85" s="1"/>
      <c r="D85" s="27"/>
    </row>
    <row r="86" spans="1:4" x14ac:dyDescent="0.25">
      <c r="A86" s="23"/>
      <c r="B86" s="95"/>
      <c r="C86" s="1"/>
    </row>
    <row r="87" spans="1:4" ht="15.75" x14ac:dyDescent="0.25">
      <c r="A87" s="21"/>
      <c r="B87" s="93"/>
      <c r="C87" s="1"/>
    </row>
    <row r="88" spans="1:4" x14ac:dyDescent="0.25">
      <c r="A88" s="16" t="s">
        <v>0</v>
      </c>
      <c r="B88" s="16"/>
      <c r="C88" s="1"/>
    </row>
    <row r="89" spans="1:4" ht="15.75" x14ac:dyDescent="0.25">
      <c r="A89" s="24"/>
      <c r="B89" s="24"/>
      <c r="C89" s="1"/>
    </row>
    <row r="90" spans="1:4" ht="15.75" x14ac:dyDescent="0.25">
      <c r="A90" s="24" t="s">
        <v>106</v>
      </c>
      <c r="B90" s="24"/>
      <c r="C90" s="1"/>
    </row>
    <row r="91" spans="1:4" ht="15.75" x14ac:dyDescent="0.25">
      <c r="A91" s="24"/>
      <c r="B91" s="24"/>
      <c r="C91" s="1"/>
    </row>
    <row r="92" spans="1:4" ht="15.75" x14ac:dyDescent="0.25">
      <c r="A92" s="24"/>
      <c r="B92" s="24"/>
      <c r="C92" s="1"/>
    </row>
    <row r="93" spans="1:4" x14ac:dyDescent="0.25">
      <c r="A93" s="75"/>
      <c r="B93" s="96"/>
      <c r="C93" s="34" t="s">
        <v>107</v>
      </c>
      <c r="D93" s="34" t="s">
        <v>105</v>
      </c>
    </row>
    <row r="94" spans="1:4" x14ac:dyDescent="0.25">
      <c r="A94" s="73" t="s">
        <v>61</v>
      </c>
      <c r="B94" s="73"/>
      <c r="C94" s="53"/>
      <c r="D94" s="41"/>
    </row>
    <row r="95" spans="1:4" x14ac:dyDescent="0.25">
      <c r="A95" s="73" t="s">
        <v>62</v>
      </c>
      <c r="B95" s="73"/>
      <c r="C95" s="77">
        <v>40256853.578486018</v>
      </c>
      <c r="D95" s="38">
        <v>39948736.042899996</v>
      </c>
    </row>
    <row r="96" spans="1:4" x14ac:dyDescent="0.25">
      <c r="A96" s="74" t="s">
        <v>63</v>
      </c>
      <c r="B96" s="73" t="s">
        <v>114</v>
      </c>
      <c r="C96" s="78">
        <v>28316242.964600001</v>
      </c>
      <c r="D96" s="40">
        <v>25824335.542899996</v>
      </c>
    </row>
    <row r="97" spans="1:4" x14ac:dyDescent="0.25">
      <c r="A97" s="74" t="s">
        <v>64</v>
      </c>
      <c r="B97" s="73"/>
      <c r="C97" s="79">
        <v>8204037.5621999986</v>
      </c>
      <c r="D97" s="40">
        <v>6808175</v>
      </c>
    </row>
    <row r="98" spans="1:4" x14ac:dyDescent="0.25">
      <c r="A98" s="74" t="s">
        <v>65</v>
      </c>
      <c r="B98" s="73"/>
      <c r="C98" s="79">
        <v>1089773.3809860176</v>
      </c>
      <c r="D98" s="40">
        <v>1429930.0799999998</v>
      </c>
    </row>
    <row r="99" spans="1:4" x14ac:dyDescent="0.25">
      <c r="A99" s="74" t="s">
        <v>66</v>
      </c>
      <c r="B99" s="73" t="s">
        <v>115</v>
      </c>
      <c r="C99" s="78">
        <v>124790.14669999998</v>
      </c>
      <c r="D99" s="40">
        <v>207352.66999999993</v>
      </c>
    </row>
    <row r="100" spans="1:4" x14ac:dyDescent="0.25">
      <c r="A100" s="74" t="s">
        <v>67</v>
      </c>
      <c r="B100" s="73" t="s">
        <v>115</v>
      </c>
      <c r="C100" s="78">
        <v>213635.55</v>
      </c>
      <c r="D100" s="40">
        <v>5004937.8099999996</v>
      </c>
    </row>
    <row r="101" spans="1:4" x14ac:dyDescent="0.25">
      <c r="A101" s="74" t="s">
        <v>68</v>
      </c>
      <c r="B101" s="73" t="s">
        <v>116</v>
      </c>
      <c r="C101" s="78">
        <v>289520</v>
      </c>
      <c r="D101" s="40">
        <v>289520</v>
      </c>
    </row>
    <row r="102" spans="1:4" x14ac:dyDescent="0.25">
      <c r="A102" s="74" t="s">
        <v>69</v>
      </c>
      <c r="B102" s="73" t="s">
        <v>116</v>
      </c>
      <c r="C102" s="78">
        <v>5315.65</v>
      </c>
      <c r="D102" s="40">
        <v>5315.65</v>
      </c>
    </row>
    <row r="103" spans="1:4" x14ac:dyDescent="0.25">
      <c r="A103" s="74" t="s">
        <v>70</v>
      </c>
      <c r="B103" s="73" t="s">
        <v>116</v>
      </c>
      <c r="C103" s="80">
        <v>2013538.3239999991</v>
      </c>
      <c r="D103" s="30">
        <v>379169.29</v>
      </c>
    </row>
    <row r="104" spans="1:4" x14ac:dyDescent="0.25">
      <c r="A104" s="75"/>
      <c r="B104" s="96"/>
      <c r="C104" s="80"/>
      <c r="D104" s="30"/>
    </row>
    <row r="105" spans="1:4" x14ac:dyDescent="0.25">
      <c r="A105" s="73" t="s">
        <v>71</v>
      </c>
      <c r="B105" s="73"/>
      <c r="C105" s="81">
        <v>202969618.05905759</v>
      </c>
      <c r="D105" s="38">
        <v>220077654.13442656</v>
      </c>
    </row>
    <row r="106" spans="1:4" x14ac:dyDescent="0.25">
      <c r="A106" s="74" t="s">
        <v>72</v>
      </c>
      <c r="B106" s="73" t="s">
        <v>117</v>
      </c>
      <c r="C106" s="78">
        <v>35077188.379833043</v>
      </c>
      <c r="D106" s="40">
        <v>74812166.732272372</v>
      </c>
    </row>
    <row r="107" spans="1:4" x14ac:dyDescent="0.25">
      <c r="A107" s="74" t="s">
        <v>73</v>
      </c>
      <c r="B107" s="73" t="s">
        <v>118</v>
      </c>
      <c r="C107" s="78">
        <v>130201747.92512418</v>
      </c>
      <c r="D107" s="40">
        <v>132399133.96268719</v>
      </c>
    </row>
    <row r="108" spans="1:4" x14ac:dyDescent="0.25">
      <c r="A108" s="74" t="s">
        <v>74</v>
      </c>
      <c r="B108" s="73"/>
      <c r="C108" s="78">
        <v>3340267.778345</v>
      </c>
      <c r="D108" s="40">
        <v>2590617.2275669998</v>
      </c>
    </row>
    <row r="109" spans="1:4" x14ac:dyDescent="0.25">
      <c r="A109" s="74" t="s">
        <v>75</v>
      </c>
      <c r="B109" s="73" t="s">
        <v>119</v>
      </c>
      <c r="C109" s="78">
        <v>34350413.975755394</v>
      </c>
      <c r="D109" s="40">
        <v>10275736.211900001</v>
      </c>
    </row>
    <row r="110" spans="1:4" x14ac:dyDescent="0.25">
      <c r="A110" s="74"/>
      <c r="B110" s="73"/>
      <c r="C110" s="78"/>
      <c r="D110" s="30"/>
    </row>
    <row r="111" spans="1:4" x14ac:dyDescent="0.25">
      <c r="A111" s="73" t="s">
        <v>76</v>
      </c>
      <c r="B111" s="73"/>
      <c r="C111" s="82">
        <v>1236573.9099999999</v>
      </c>
      <c r="D111" s="38">
        <v>343549.23000000004</v>
      </c>
    </row>
    <row r="112" spans="1:4" x14ac:dyDescent="0.25">
      <c r="A112" s="75"/>
      <c r="B112" s="96"/>
      <c r="C112" s="80"/>
      <c r="D112" s="30"/>
    </row>
    <row r="113" spans="1:4" x14ac:dyDescent="0.25">
      <c r="A113" s="73" t="s">
        <v>77</v>
      </c>
      <c r="B113" s="73"/>
      <c r="C113" s="83">
        <v>244463045.54754362</v>
      </c>
      <c r="D113" s="41">
        <v>260369939.40732655</v>
      </c>
    </row>
    <row r="114" spans="1:4" x14ac:dyDescent="0.25">
      <c r="A114" s="76"/>
      <c r="B114" s="76"/>
      <c r="C114" s="84"/>
      <c r="D114" s="30"/>
    </row>
    <row r="115" spans="1:4" x14ac:dyDescent="0.25">
      <c r="A115" s="73" t="s">
        <v>78</v>
      </c>
      <c r="B115" s="73"/>
      <c r="C115" s="84"/>
      <c r="D115" s="41"/>
    </row>
    <row r="116" spans="1:4" x14ac:dyDescent="0.25">
      <c r="A116" s="73" t="s">
        <v>79</v>
      </c>
      <c r="B116" s="73"/>
      <c r="C116" s="77">
        <v>79830649.918576837</v>
      </c>
      <c r="D116" s="38">
        <v>49061524</v>
      </c>
    </row>
    <row r="117" spans="1:4" x14ac:dyDescent="0.25">
      <c r="A117" s="74" t="s">
        <v>80</v>
      </c>
      <c r="B117" s="73" t="s">
        <v>120</v>
      </c>
      <c r="C117" s="78">
        <v>10921209</v>
      </c>
      <c r="D117" s="40">
        <v>10921209</v>
      </c>
    </row>
    <row r="118" spans="1:4" x14ac:dyDescent="0.25">
      <c r="A118" s="74" t="s">
        <v>81</v>
      </c>
      <c r="B118" s="73"/>
      <c r="C118" s="78">
        <v>757485.1</v>
      </c>
      <c r="D118" s="40">
        <v>757485.1</v>
      </c>
    </row>
    <row r="119" spans="1:4" x14ac:dyDescent="0.25">
      <c r="A119" s="74" t="s">
        <v>82</v>
      </c>
      <c r="B119" s="73" t="s">
        <v>121</v>
      </c>
      <c r="C119" s="78">
        <v>34803055.958400004</v>
      </c>
      <c r="D119" s="40">
        <v>31092868.218400002</v>
      </c>
    </row>
    <row r="120" spans="1:4" x14ac:dyDescent="0.25">
      <c r="A120" s="74" t="s">
        <v>83</v>
      </c>
      <c r="B120" s="73"/>
      <c r="C120" s="78">
        <v>37771573.823188305</v>
      </c>
      <c r="D120" s="40">
        <v>2441116</v>
      </c>
    </row>
    <row r="121" spans="1:4" x14ac:dyDescent="0.25">
      <c r="A121" s="74" t="s">
        <v>84</v>
      </c>
      <c r="B121" s="73" t="s">
        <v>126</v>
      </c>
      <c r="C121" s="78">
        <v>-3632398.433011469</v>
      </c>
      <c r="D121" s="40">
        <v>4407168.97</v>
      </c>
    </row>
    <row r="122" spans="1:4" x14ac:dyDescent="0.25">
      <c r="A122" s="74" t="s">
        <v>85</v>
      </c>
      <c r="B122" s="73"/>
      <c r="C122" s="78">
        <v>-312229</v>
      </c>
      <c r="D122" s="40">
        <v>-312229</v>
      </c>
    </row>
    <row r="123" spans="1:4" x14ac:dyDescent="0.25">
      <c r="A123" s="74" t="s">
        <v>86</v>
      </c>
      <c r="B123" s="73"/>
      <c r="C123" s="78">
        <v>-365419</v>
      </c>
      <c r="D123" s="40">
        <v>-133467</v>
      </c>
    </row>
    <row r="124" spans="1:4" x14ac:dyDescent="0.25">
      <c r="A124" s="74" t="s">
        <v>87</v>
      </c>
      <c r="B124" s="73" t="s">
        <v>122</v>
      </c>
      <c r="C124" s="78">
        <v>-112627.53</v>
      </c>
      <c r="D124" s="40">
        <v>-112627.53</v>
      </c>
    </row>
    <row r="125" spans="1:4" x14ac:dyDescent="0.25">
      <c r="A125" s="74"/>
      <c r="B125" s="73"/>
      <c r="C125" s="78"/>
      <c r="D125" s="30"/>
    </row>
    <row r="126" spans="1:4" x14ac:dyDescent="0.25">
      <c r="A126" s="73" t="s">
        <v>88</v>
      </c>
      <c r="B126" s="73"/>
      <c r="C126" s="84">
        <v>2246738.64</v>
      </c>
      <c r="D126" s="38">
        <v>3147080.6799999997</v>
      </c>
    </row>
    <row r="127" spans="1:4" x14ac:dyDescent="0.25">
      <c r="A127" s="74" t="s">
        <v>89</v>
      </c>
      <c r="B127" s="73" t="s">
        <v>124</v>
      </c>
      <c r="C127" s="78"/>
      <c r="D127" s="40">
        <v>-6.9999999999708962E-2</v>
      </c>
    </row>
    <row r="128" spans="1:4" x14ac:dyDescent="0.25">
      <c r="A128" s="74" t="s">
        <v>95</v>
      </c>
      <c r="B128" s="73"/>
      <c r="C128" s="78"/>
      <c r="D128" s="40">
        <v>1478785.15</v>
      </c>
    </row>
    <row r="129" spans="1:4" x14ac:dyDescent="0.25">
      <c r="A129" s="74" t="s">
        <v>90</v>
      </c>
      <c r="B129" s="73" t="s">
        <v>123</v>
      </c>
      <c r="C129" s="80"/>
      <c r="D129" s="40">
        <v>0</v>
      </c>
    </row>
    <row r="130" spans="1:4" x14ac:dyDescent="0.25">
      <c r="A130" s="74" t="s">
        <v>91</v>
      </c>
      <c r="B130" s="73"/>
      <c r="C130" s="80">
        <v>2246738.64</v>
      </c>
      <c r="D130" s="30">
        <v>1668295.6</v>
      </c>
    </row>
    <row r="131" spans="1:4" s="26" customFormat="1" x14ac:dyDescent="0.25">
      <c r="A131" s="74"/>
      <c r="B131" s="73"/>
      <c r="C131" s="80"/>
      <c r="D131" s="30"/>
    </row>
    <row r="132" spans="1:4" x14ac:dyDescent="0.25">
      <c r="A132" s="75"/>
      <c r="B132" s="96"/>
      <c r="C132" s="77"/>
      <c r="D132" s="38"/>
    </row>
    <row r="133" spans="1:4" x14ac:dyDescent="0.25">
      <c r="A133" s="73" t="s">
        <v>92</v>
      </c>
      <c r="B133" s="73"/>
      <c r="C133" s="77">
        <v>162385657.52536631</v>
      </c>
      <c r="D133" s="38">
        <v>208161335</v>
      </c>
    </row>
    <row r="134" spans="1:4" x14ac:dyDescent="0.25">
      <c r="A134" s="74" t="s">
        <v>93</v>
      </c>
      <c r="B134" s="73" t="s">
        <v>125</v>
      </c>
      <c r="C134" s="78"/>
      <c r="D134" s="40">
        <v>319233.73</v>
      </c>
    </row>
    <row r="135" spans="1:4" x14ac:dyDescent="0.25">
      <c r="A135" s="74" t="s">
        <v>94</v>
      </c>
      <c r="B135" s="73"/>
      <c r="C135" s="78"/>
      <c r="D135" s="40">
        <v>17932</v>
      </c>
    </row>
    <row r="136" spans="1:4" s="26" customFormat="1" x14ac:dyDescent="0.25">
      <c r="A136" s="100" t="s">
        <v>95</v>
      </c>
      <c r="B136" s="73"/>
      <c r="C136" s="78">
        <v>867717.63318518281</v>
      </c>
      <c r="D136" s="40"/>
    </row>
    <row r="137" spans="1:4" x14ac:dyDescent="0.25">
      <c r="A137" s="74" t="s">
        <v>96</v>
      </c>
      <c r="B137" s="73"/>
      <c r="C137" s="80">
        <v>159154783.20478046</v>
      </c>
      <c r="D137" s="40">
        <v>202648536.55611643</v>
      </c>
    </row>
    <row r="138" spans="1:4" x14ac:dyDescent="0.25">
      <c r="A138" s="74" t="s">
        <v>90</v>
      </c>
      <c r="B138" s="73"/>
      <c r="C138" s="78"/>
      <c r="D138" s="40">
        <v>0</v>
      </c>
    </row>
    <row r="139" spans="1:4" x14ac:dyDescent="0.25">
      <c r="A139" s="74" t="s">
        <v>97</v>
      </c>
      <c r="B139" s="73"/>
      <c r="C139" s="80">
        <v>124581</v>
      </c>
      <c r="D139" s="40">
        <v>138801</v>
      </c>
    </row>
    <row r="140" spans="1:4" x14ac:dyDescent="0.25">
      <c r="A140" s="74" t="s">
        <v>98</v>
      </c>
      <c r="B140" s="73" t="s">
        <v>127</v>
      </c>
      <c r="C140" s="80">
        <v>2238575.6874006707</v>
      </c>
      <c r="D140" s="40">
        <v>5036832</v>
      </c>
    </row>
    <row r="141" spans="1:4" x14ac:dyDescent="0.25">
      <c r="A141" s="74"/>
      <c r="B141" s="73"/>
      <c r="C141" s="80"/>
      <c r="D141" s="30"/>
    </row>
    <row r="142" spans="1:4" x14ac:dyDescent="0.25">
      <c r="A142" s="73" t="s">
        <v>99</v>
      </c>
      <c r="B142" s="73"/>
      <c r="C142" s="77">
        <v>164632396.16536629</v>
      </c>
      <c r="D142" s="38">
        <v>211308416</v>
      </c>
    </row>
    <row r="143" spans="1:4" x14ac:dyDescent="0.25">
      <c r="A143" s="73"/>
      <c r="B143" s="73"/>
      <c r="C143" s="84"/>
      <c r="D143" s="30"/>
    </row>
    <row r="144" spans="1:4" x14ac:dyDescent="0.25">
      <c r="A144" s="73" t="s">
        <v>100</v>
      </c>
      <c r="B144" s="73"/>
      <c r="C144" s="83">
        <v>244463046.08394313</v>
      </c>
      <c r="D144" s="41">
        <v>260369939.45165655</v>
      </c>
    </row>
    <row r="145" spans="1:4" x14ac:dyDescent="0.25">
      <c r="A145" s="19"/>
      <c r="B145" s="15"/>
      <c r="C145" s="13"/>
      <c r="D145" s="28"/>
    </row>
    <row r="146" spans="1:4" x14ac:dyDescent="0.25">
      <c r="A146" s="19" t="s">
        <v>101</v>
      </c>
      <c r="B146" s="15"/>
      <c r="C146" s="13"/>
    </row>
    <row r="147" spans="1:4" x14ac:dyDescent="0.25">
      <c r="A147" s="19" t="s">
        <v>57</v>
      </c>
      <c r="B147" s="15"/>
    </row>
    <row r="148" spans="1:4" ht="15.75" x14ac:dyDescent="0.25">
      <c r="A148" s="21" t="s">
        <v>102</v>
      </c>
      <c r="B148" s="93"/>
    </row>
    <row r="149" spans="1:4" ht="15.75" x14ac:dyDescent="0.25">
      <c r="A149" s="21" t="s">
        <v>103</v>
      </c>
      <c r="B149" s="93"/>
    </row>
    <row r="150" spans="1:4" x14ac:dyDescent="0.25">
      <c r="A150" s="25"/>
      <c r="B150" s="97"/>
    </row>
    <row r="152" spans="1:4" x14ac:dyDescent="0.25">
      <c r="A152" s="23"/>
      <c r="B152" s="95"/>
    </row>
    <row r="153" spans="1:4" ht="15.75" x14ac:dyDescent="0.25">
      <c r="A153" s="21"/>
      <c r="B153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Neconsolidat</vt:lpstr>
      <vt:lpstr>Consolidat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Aniela LACHE</cp:lastModifiedBy>
  <dcterms:created xsi:type="dcterms:W3CDTF">2020-11-10T22:39:10Z</dcterms:created>
  <dcterms:modified xsi:type="dcterms:W3CDTF">2021-04-15T13:50:45Z</dcterms:modified>
</cp:coreProperties>
</file>