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. IRIS BVB\2021 IRIS BVB\12.05.2021 - raport trimestrul I 2021\FINAL\RO\"/>
    </mc:Choice>
  </mc:AlternateContent>
  <xr:revisionPtr revIDLastSave="0" documentId="13_ncr:1_{60A2812A-22C2-4726-8F42-A5E93515F3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solidat" sheetId="3" r:id="rId1"/>
    <sheet name="Neconsolidat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1" i="1" l="1"/>
  <c r="B146" i="1" l="1"/>
  <c r="B155" i="1" s="1"/>
  <c r="B157" i="1" s="1"/>
  <c r="B77" i="1"/>
  <c r="B40" i="1"/>
  <c r="B31" i="1"/>
  <c r="B23" i="1"/>
  <c r="B17" i="1"/>
  <c r="B15" i="1"/>
  <c r="B120" i="1"/>
  <c r="B110" i="1"/>
  <c r="C120" i="1"/>
  <c r="C110" i="1"/>
  <c r="B57" i="1" l="1"/>
  <c r="C128" i="1"/>
  <c r="B128" i="1"/>
  <c r="B36" i="1"/>
  <c r="B58" i="1" s="1"/>
  <c r="B61" i="1" s="1"/>
  <c r="B63" i="1" s="1"/>
  <c r="B38" i="1"/>
  <c r="B54" i="1"/>
</calcChain>
</file>

<file path=xl/sharedStrings.xml><?xml version="1.0" encoding="utf-8"?>
<sst xmlns="http://schemas.openxmlformats.org/spreadsheetml/2006/main" count="231" uniqueCount="110">
  <si>
    <t>Farmaceutica REMEDIA S.A.</t>
  </si>
  <si>
    <t>SITUATIA REZULTATULUI GLOBAL - consolidat (Lei)</t>
  </si>
  <si>
    <t xml:space="preserve">Cifra de afaceri neta                                                                  </t>
  </si>
  <si>
    <t xml:space="preserve">Venituri din vanzarea marfurilor                                              </t>
  </si>
  <si>
    <t>Reduceri comerciale acordate</t>
  </si>
  <si>
    <t xml:space="preserve">Venituri din servicii prestate si chirii                                        </t>
  </si>
  <si>
    <t xml:space="preserve">Alte venituri din exploatare                                                      </t>
  </si>
  <si>
    <t>VENITURI DIN EXPLOATARE - TOTAL</t>
  </si>
  <si>
    <t xml:space="preserve">Cheltuieli materiale                                                                    </t>
  </si>
  <si>
    <t>Cheltuieli privind marfurile</t>
  </si>
  <si>
    <t>Reduceri comerciale primite</t>
  </si>
  <si>
    <t xml:space="preserve">Cheltuieli cu materii prime si materialele consumabile </t>
  </si>
  <si>
    <t>Alte cheltuieli materiale(obiecte inventar)</t>
  </si>
  <si>
    <t xml:space="preserve">Cheltuieli cu energia si apa </t>
  </si>
  <si>
    <t xml:space="preserve">Cheltuieli cu personalul                                                             </t>
  </si>
  <si>
    <t>Salarii si indemnizatii</t>
  </si>
  <si>
    <t>Cheltuieli cu asigurarile si protectia sociala</t>
  </si>
  <si>
    <t>Alte cheltuieli cu personalul</t>
  </si>
  <si>
    <t>Amortizari si provizioane</t>
  </si>
  <si>
    <t>Amortizari</t>
  </si>
  <si>
    <t>Provizioane nete</t>
  </si>
  <si>
    <t>Pierderi din creante</t>
  </si>
  <si>
    <t xml:space="preserve">Alte cheltuieli de exploatare                                                     </t>
  </si>
  <si>
    <t>Cheltuieli privind prestatiile externe</t>
  </si>
  <si>
    <t>Cheltuieli cu alte impozite, taxe si varsaminte asimilate</t>
  </si>
  <si>
    <t xml:space="preserve">Alte cheltuieli </t>
  </si>
  <si>
    <t xml:space="preserve">CHELTUIELI DE EXPLOATARE - TOTAL </t>
  </si>
  <si>
    <t>REZULTAT DIN EXPLOATARE</t>
  </si>
  <si>
    <t xml:space="preserve">Venituri financiare                                                                       </t>
  </si>
  <si>
    <t>Venituri din dobanzi</t>
  </si>
  <si>
    <t>Venituri din diferente de curs valutar</t>
  </si>
  <si>
    <t>Venituri din dividende</t>
  </si>
  <si>
    <t>Discount-uri plati in avans</t>
  </si>
  <si>
    <t xml:space="preserve">Alte venituri financiare </t>
  </si>
  <si>
    <t xml:space="preserve">Cheltuieli financiare                                                                    </t>
  </si>
  <si>
    <t>Cheltuieli privind dobanzile</t>
  </si>
  <si>
    <t>Dobanzi leasing operational (IFRS16)</t>
  </si>
  <si>
    <t>Cheltuieli din diferente de curs valutar</t>
  </si>
  <si>
    <t>Discount-uri incasari in avans</t>
  </si>
  <si>
    <t>Alte cheltuieli financiare</t>
  </si>
  <si>
    <t>REZULTAT FINANCIAR</t>
  </si>
  <si>
    <t>VENITURI TOTALE</t>
  </si>
  <si>
    <t>CHELTUIELI TOTALE</t>
  </si>
  <si>
    <t xml:space="preserve">REZULTAT BRUT                                                                           </t>
  </si>
  <si>
    <t xml:space="preserve">Impozitul pe profit                                             </t>
  </si>
  <si>
    <t>PROFIT NET TOTAL  din care repartizabil</t>
  </si>
  <si>
    <t>Actionarilor societatii</t>
  </si>
  <si>
    <t>Interesului minoritar</t>
  </si>
  <si>
    <t>Alte elemente ale rezultatului global</t>
  </si>
  <si>
    <t>Reevaluarea imobilizarilor corporale</t>
  </si>
  <si>
    <t>Impozit aferent altor elemente ale rezultatului global</t>
  </si>
  <si>
    <t>Interesul minoritar</t>
  </si>
  <si>
    <t>REZULTAT GLOBAL AFERENT PERIOADEI - TOTAL din care atribuibil:</t>
  </si>
  <si>
    <t>Rezultat pe actiune (in Lei)</t>
  </si>
  <si>
    <t xml:space="preserve"> - de baza</t>
  </si>
  <si>
    <t xml:space="preserve"> - diluat</t>
  </si>
  <si>
    <t xml:space="preserve"> </t>
  </si>
  <si>
    <t>"TARUS" - Valentin Norbert TARUS e.U.</t>
  </si>
  <si>
    <t xml:space="preserve">prin reprezentant                                                                                  </t>
  </si>
  <si>
    <t xml:space="preserve">Valentin – Norbert TARUS                                                             </t>
  </si>
  <si>
    <t>SITUATIA POZITIEI FINANCIARE - neconsolidat (Lei)</t>
  </si>
  <si>
    <t>ACTIVE</t>
  </si>
  <si>
    <t>Active imobilizate</t>
  </si>
  <si>
    <t xml:space="preserve">Imobilizari corporale                                           </t>
  </si>
  <si>
    <t xml:space="preserve">Investitii imobiliare                                            </t>
  </si>
  <si>
    <t>Active leasing operational</t>
  </si>
  <si>
    <t xml:space="preserve">Licente software                                                 </t>
  </si>
  <si>
    <t xml:space="preserve">Licente farmacie                                                  </t>
  </si>
  <si>
    <t>Participatii detinute la societati din grup</t>
  </si>
  <si>
    <t>Participatii detinute la societati din afara grupului</t>
  </si>
  <si>
    <t>Depozite si garantii platite</t>
  </si>
  <si>
    <t>Active circulante</t>
  </si>
  <si>
    <t xml:space="preserve">Stocuri                                                                   </t>
  </si>
  <si>
    <t xml:space="preserve">Creante comerciale                                            </t>
  </si>
  <si>
    <t>Alte creante</t>
  </si>
  <si>
    <t xml:space="preserve">Numerar si echivalente de numerar              </t>
  </si>
  <si>
    <t>Cheltuieli inregistrate in avans</t>
  </si>
  <si>
    <t>TOTAL ACTIVE</t>
  </si>
  <si>
    <t>CAPITALURI PROPRII SI DATORII</t>
  </si>
  <si>
    <t>Capitaluri proprii</t>
  </si>
  <si>
    <t xml:space="preserve">Capital social                                                        </t>
  </si>
  <si>
    <t>Prime de emisiune</t>
  </si>
  <si>
    <t xml:space="preserve">Rezerve                                                                 </t>
  </si>
  <si>
    <t>Rezultatul curent</t>
  </si>
  <si>
    <t xml:space="preserve">Rezultatul reportat                                             </t>
  </si>
  <si>
    <t>Rezultat reportat - retratare</t>
  </si>
  <si>
    <t xml:space="preserve">Repartizare profit </t>
  </si>
  <si>
    <t xml:space="preserve">Actiuni proprii                                                     </t>
  </si>
  <si>
    <t>Datorii pe termen lung</t>
  </si>
  <si>
    <t xml:space="preserve">Datorii din leasing financiar                               </t>
  </si>
  <si>
    <t xml:space="preserve">Provizioane                                                          </t>
  </si>
  <si>
    <t>Datorii cu impozitul pe profit amanat</t>
  </si>
  <si>
    <t>Datorii curente</t>
  </si>
  <si>
    <t xml:space="preserve">Imprumuturi bancare                                              </t>
  </si>
  <si>
    <t>Datorii din leasing financiar</t>
  </si>
  <si>
    <t xml:space="preserve">Datorii din leasing operational                             </t>
  </si>
  <si>
    <t>Furnizori si alte datorii asimilate</t>
  </si>
  <si>
    <t>Datorii cu impozitul curent</t>
  </si>
  <si>
    <t xml:space="preserve">Alte datorii pe termen scurt                               </t>
  </si>
  <si>
    <t>Total datorii</t>
  </si>
  <si>
    <t>TOTAL CAPITALURI PROPRII SI DATORII</t>
  </si>
  <si>
    <t>Presedinte Consiliu de Administratie</t>
  </si>
  <si>
    <t xml:space="preserve">   prin reprezentant                                                                                </t>
  </si>
  <si>
    <t xml:space="preserve">   Valentin – Norbert TARUS                                                           </t>
  </si>
  <si>
    <t>SITUATIA REZULTATULUI GLOBAL - neconsolidat (Lei)</t>
  </si>
  <si>
    <t>SITUATIA POZITIEI FINANCIARE - consolidat (Lei)</t>
  </si>
  <si>
    <t>31.12.2020</t>
  </si>
  <si>
    <t>31.03.2021</t>
  </si>
  <si>
    <t>31.03.2020</t>
  </si>
  <si>
    <t>* retratat conform IFRS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</si>
</sst>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/>
    <xf numFmtId="0" fontId="1" fillId="0" borderId="0"/>
    <xf numFmtId="0" fontId="5" fillId="0" borderId="0"/>
    <xf numFmtId="9" fontId="5" fillId="0" borderId="0" quotePrefix="1" applyFont="0" applyFill="0" applyBorder="0" applyAlignment="0">
      <protection locked="0"/>
    </xf>
  </cellStyleXfs>
  <cellXfs count="99">
    <xf numFmtId="0" fontId="0" fillId="0" borderId="0" xfId="0"/>
    <xf numFmtId="3" fontId="4" fillId="0" borderId="0" xfId="2" applyNumberFormat="1"/>
    <xf numFmtId="0" fontId="12" fillId="0" borderId="0" xfId="2" applyFont="1"/>
    <xf numFmtId="0" fontId="13" fillId="0" borderId="0" xfId="2" applyFont="1" applyAlignment="1">
      <alignment vertical="center"/>
    </xf>
    <xf numFmtId="0" fontId="14" fillId="0" borderId="0" xfId="2" applyFont="1"/>
    <xf numFmtId="0" fontId="6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6" fillId="0" borderId="0" xfId="2" applyFont="1" applyAlignment="1">
      <alignment horizontal="left"/>
    </xf>
    <xf numFmtId="0" fontId="6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14" fillId="0" borderId="0" xfId="2" applyFont="1" applyAlignment="1">
      <alignment vertical="center" wrapText="1"/>
    </xf>
    <xf numFmtId="3" fontId="19" fillId="0" borderId="0" xfId="2" applyNumberFormat="1" applyFont="1"/>
    <xf numFmtId="3" fontId="20" fillId="0" borderId="0" xfId="2" applyNumberFormat="1" applyFont="1" applyAlignment="1">
      <alignment vertical="center"/>
    </xf>
    <xf numFmtId="3" fontId="21" fillId="0" borderId="0" xfId="2" applyNumberFormat="1" applyFont="1" applyAlignment="1">
      <alignment vertical="center"/>
    </xf>
    <xf numFmtId="0" fontId="12" fillId="0" borderId="0" xfId="5" applyFont="1"/>
    <xf numFmtId="0" fontId="13" fillId="0" borderId="0" xfId="5" applyFont="1" applyAlignment="1">
      <alignment vertical="center"/>
    </xf>
    <xf numFmtId="0" fontId="8" fillId="0" borderId="0" xfId="5" applyFont="1" applyAlignment="1">
      <alignment horizontal="left" vertical="center"/>
    </xf>
    <xf numFmtId="0" fontId="6" fillId="0" borderId="0" xfId="5" applyFont="1" applyAlignment="1">
      <alignment vertical="center"/>
    </xf>
    <xf numFmtId="0" fontId="9" fillId="0" borderId="0" xfId="5" applyFont="1" applyAlignment="1">
      <alignment vertical="center"/>
    </xf>
    <xf numFmtId="0" fontId="16" fillId="0" borderId="0" xfId="5" applyFont="1" applyAlignment="1">
      <alignment horizontal="left"/>
    </xf>
    <xf numFmtId="0" fontId="6" fillId="0" borderId="0" xfId="5" applyFont="1" applyAlignment="1">
      <alignment horizontal="left" vertical="center"/>
    </xf>
    <xf numFmtId="0" fontId="8" fillId="0" borderId="0" xfId="5" applyFont="1" applyAlignment="1">
      <alignment vertical="center"/>
    </xf>
    <xf numFmtId="0" fontId="14" fillId="0" borderId="0" xfId="5" applyFont="1" applyAlignment="1">
      <alignment vertical="center" wrapText="1"/>
    </xf>
    <xf numFmtId="0" fontId="0" fillId="0" borderId="0" xfId="0"/>
    <xf numFmtId="3" fontId="0" fillId="0" borderId="0" xfId="0" applyNumberFormat="1"/>
    <xf numFmtId="3" fontId="24" fillId="0" borderId="0" xfId="0" applyNumberFormat="1" applyFont="1" applyAlignment="1">
      <alignment horizontal="right"/>
    </xf>
    <xf numFmtId="3" fontId="10" fillId="0" borderId="1" xfId="0" applyNumberFormat="1" applyFont="1" applyBorder="1"/>
    <xf numFmtId="3" fontId="0" fillId="0" borderId="1" xfId="0" applyNumberFormat="1" applyBorder="1"/>
    <xf numFmtId="3" fontId="3" fillId="0" borderId="1" xfId="0" applyNumberFormat="1" applyFont="1" applyBorder="1"/>
    <xf numFmtId="0" fontId="2" fillId="2" borderId="1" xfId="1" applyBorder="1"/>
    <xf numFmtId="0" fontId="14" fillId="0" borderId="1" xfId="2" applyFont="1" applyBorder="1"/>
    <xf numFmtId="3" fontId="4" fillId="0" borderId="1" xfId="2" applyNumberFormat="1" applyBorder="1"/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3" fontId="16" fillId="0" borderId="1" xfId="0" applyNumberFormat="1" applyFont="1" applyBorder="1" applyAlignment="1">
      <alignment horizontal="right"/>
    </xf>
    <xf numFmtId="0" fontId="4" fillId="0" borderId="1" xfId="2" applyBorder="1"/>
    <xf numFmtId="0" fontId="0" fillId="0" borderId="1" xfId="0" applyBorder="1"/>
    <xf numFmtId="3" fontId="18" fillId="0" borderId="1" xfId="0" applyNumberFormat="1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0" fontId="14" fillId="0" borderId="1" xfId="2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3" fontId="15" fillId="0" borderId="1" xfId="2" applyNumberFormat="1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17" fillId="0" borderId="1" xfId="2" applyFont="1" applyBorder="1" applyAlignment="1">
      <alignment vertical="center" wrapText="1"/>
    </xf>
    <xf numFmtId="0" fontId="6" fillId="0" borderId="0" xfId="2" applyFont="1" applyBorder="1" applyAlignment="1">
      <alignment vertical="center"/>
    </xf>
    <xf numFmtId="3" fontId="19" fillId="0" borderId="0" xfId="0" applyNumberFormat="1" applyFont="1" applyBorder="1"/>
    <xf numFmtId="3" fontId="0" fillId="0" borderId="0" xfId="0" applyNumberFormat="1" applyBorder="1"/>
    <xf numFmtId="0" fontId="9" fillId="0" borderId="0" xfId="2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0" fillId="0" borderId="0" xfId="0" applyBorder="1"/>
    <xf numFmtId="0" fontId="16" fillId="0" borderId="0" xfId="2" applyFont="1" applyBorder="1" applyAlignment="1">
      <alignment horizontal="left"/>
    </xf>
    <xf numFmtId="0" fontId="14" fillId="0" borderId="1" xfId="5" applyFont="1" applyBorder="1"/>
    <xf numFmtId="0" fontId="7" fillId="0" borderId="1" xfId="5" applyFont="1" applyBorder="1" applyAlignment="1">
      <alignment vertical="center"/>
    </xf>
    <xf numFmtId="0" fontId="6" fillId="0" borderId="1" xfId="5" applyFont="1" applyBorder="1" applyAlignment="1">
      <alignment vertical="center"/>
    </xf>
    <xf numFmtId="0" fontId="5" fillId="0" borderId="1" xfId="5" applyBorder="1"/>
    <xf numFmtId="0" fontId="7" fillId="0" borderId="1" xfId="5" applyFont="1" applyBorder="1" applyAlignment="1">
      <alignment vertical="center" wrapText="1"/>
    </xf>
    <xf numFmtId="0" fontId="6" fillId="0" borderId="1" xfId="5" applyFont="1" applyBorder="1" applyAlignment="1">
      <alignment vertical="center" wrapText="1"/>
    </xf>
    <xf numFmtId="0" fontId="14" fillId="0" borderId="1" xfId="5" applyFont="1" applyBorder="1" applyAlignment="1">
      <alignment vertical="center" wrapText="1"/>
    </xf>
    <xf numFmtId="0" fontId="17" fillId="0" borderId="1" xfId="5" applyFont="1" applyBorder="1" applyAlignment="1">
      <alignment vertical="center" wrapText="1"/>
    </xf>
    <xf numFmtId="164" fontId="6" fillId="0" borderId="0" xfId="0" applyNumberFormat="1" applyFont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/>
    </xf>
    <xf numFmtId="0" fontId="6" fillId="0" borderId="1" xfId="5" applyFont="1" applyFill="1" applyBorder="1" applyAlignment="1">
      <alignment vertical="center" wrapText="1"/>
    </xf>
    <xf numFmtId="3" fontId="4" fillId="0" borderId="1" xfId="0" applyNumberFormat="1" applyFont="1" applyBorder="1"/>
    <xf numFmtId="3" fontId="3" fillId="4" borderId="1" xfId="0" applyNumberFormat="1" applyFont="1" applyFill="1" applyBorder="1"/>
    <xf numFmtId="3" fontId="1" fillId="0" borderId="1" xfId="0" applyNumberFormat="1" applyFont="1" applyBorder="1"/>
    <xf numFmtId="3" fontId="2" fillId="2" borderId="1" xfId="1" applyNumberFormat="1" applyBorder="1"/>
    <xf numFmtId="3" fontId="2" fillId="4" borderId="1" xfId="1" applyNumberFormat="1" applyFill="1" applyBorder="1"/>
    <xf numFmtId="3" fontId="0" fillId="4" borderId="1" xfId="0" applyNumberFormat="1" applyFill="1" applyBorder="1"/>
    <xf numFmtId="3" fontId="10" fillId="4" borderId="1" xfId="0" applyNumberFormat="1" applyFont="1" applyFill="1" applyBorder="1"/>
    <xf numFmtId="3" fontId="18" fillId="4" borderId="1" xfId="0" applyNumberFormat="1" applyFont="1" applyFill="1" applyBorder="1" applyAlignment="1">
      <alignment vertical="center" wrapText="1"/>
    </xf>
    <xf numFmtId="3" fontId="16" fillId="4" borderId="1" xfId="0" applyNumberFormat="1" applyFont="1" applyFill="1" applyBorder="1" applyAlignment="1">
      <alignment horizontal="right"/>
    </xf>
    <xf numFmtId="3" fontId="21" fillId="4" borderId="1" xfId="0" applyNumberFormat="1" applyFont="1" applyFill="1" applyBorder="1" applyAlignment="1">
      <alignment vertical="center" wrapText="1"/>
    </xf>
    <xf numFmtId="3" fontId="23" fillId="4" borderId="1" xfId="0" applyNumberFormat="1" applyFont="1" applyFill="1" applyBorder="1" applyAlignment="1">
      <alignment vertical="center" wrapText="1"/>
    </xf>
    <xf numFmtId="3" fontId="22" fillId="4" borderId="1" xfId="0" applyNumberFormat="1" applyFont="1" applyFill="1" applyBorder="1" applyAlignment="1">
      <alignment vertical="center" wrapText="1"/>
    </xf>
    <xf numFmtId="0" fontId="0" fillId="4" borderId="1" xfId="0" applyFill="1" applyBorder="1"/>
    <xf numFmtId="4" fontId="6" fillId="0" borderId="1" xfId="0" applyNumberFormat="1" applyFont="1" applyFill="1" applyBorder="1" applyAlignment="1">
      <alignment horizontal="right" vertical="center"/>
    </xf>
    <xf numFmtId="3" fontId="24" fillId="4" borderId="1" xfId="0" applyNumberFormat="1" applyFont="1" applyFill="1" applyBorder="1" applyAlignment="1">
      <alignment horizontal="right"/>
    </xf>
    <xf numFmtId="3" fontId="3" fillId="4" borderId="1" xfId="2" applyNumberFormat="1" applyFont="1" applyFill="1" applyBorder="1"/>
    <xf numFmtId="3" fontId="18" fillId="4" borderId="1" xfId="2" applyNumberFormat="1" applyFont="1" applyFill="1" applyBorder="1" applyAlignment="1">
      <alignment vertical="center" wrapText="1"/>
    </xf>
    <xf numFmtId="3" fontId="16" fillId="4" borderId="1" xfId="2" applyNumberFormat="1" applyFont="1" applyFill="1" applyBorder="1" applyAlignment="1">
      <alignment horizontal="right"/>
    </xf>
    <xf numFmtId="3" fontId="21" fillId="4" borderId="1" xfId="2" applyNumberFormat="1" applyFont="1" applyFill="1" applyBorder="1" applyAlignment="1">
      <alignment vertical="center" wrapText="1"/>
    </xf>
    <xf numFmtId="3" fontId="10" fillId="4" borderId="1" xfId="2" applyNumberFormat="1" applyFont="1" applyFill="1" applyBorder="1"/>
    <xf numFmtId="3" fontId="23" fillId="4" borderId="1" xfId="2" applyNumberFormat="1" applyFont="1" applyFill="1" applyBorder="1" applyAlignment="1">
      <alignment vertical="center" wrapText="1"/>
    </xf>
    <xf numFmtId="3" fontId="25" fillId="4" borderId="1" xfId="2" applyNumberFormat="1" applyFont="1" applyFill="1" applyBorder="1"/>
    <xf numFmtId="3" fontId="22" fillId="4" borderId="1" xfId="2" applyNumberFormat="1" applyFont="1" applyFill="1" applyBorder="1" applyAlignment="1">
      <alignment vertical="center" wrapText="1"/>
    </xf>
    <xf numFmtId="3" fontId="26" fillId="4" borderId="1" xfId="0" applyNumberFormat="1" applyFont="1" applyFill="1" applyBorder="1"/>
    <xf numFmtId="3" fontId="25" fillId="4" borderId="1" xfId="0" applyNumberFormat="1" applyFont="1" applyFill="1" applyBorder="1"/>
    <xf numFmtId="3" fontId="22" fillId="0" borderId="1" xfId="0" applyNumberFormat="1" applyFont="1" applyBorder="1" applyAlignment="1">
      <alignment vertical="center" wrapText="1"/>
    </xf>
    <xf numFmtId="3" fontId="3" fillId="0" borderId="0" xfId="0" applyNumberFormat="1" applyFont="1" applyBorder="1"/>
    <xf numFmtId="164" fontId="6" fillId="0" borderId="0" xfId="0" applyNumberFormat="1" applyFont="1" applyFill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0" fontId="6" fillId="0" borderId="0" xfId="5" applyFont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/>
    </xf>
    <xf numFmtId="3" fontId="22" fillId="0" borderId="0" xfId="2" applyNumberFormat="1" applyFont="1" applyBorder="1" applyAlignment="1">
      <alignment vertical="center" wrapText="1"/>
    </xf>
    <xf numFmtId="3" fontId="25" fillId="0" borderId="0" xfId="2" applyNumberFormat="1" applyFont="1" applyBorder="1"/>
    <xf numFmtId="3" fontId="25" fillId="0" borderId="0" xfId="2" applyNumberFormat="1" applyFont="1" applyFill="1" applyBorder="1"/>
  </cellXfs>
  <cellStyles count="9">
    <cellStyle name="DataPilot Result" xfId="3" xr:uid="{00000000-0005-0000-0000-000000000000}"/>
    <cellStyle name="Good" xfId="1" builtinId="26"/>
    <cellStyle name="Neutral 2" xfId="4" xr:uid="{00000000-0005-0000-0000-000002000000}"/>
    <cellStyle name="Normal" xfId="0" builtinId="0"/>
    <cellStyle name="Normal 2" xfId="5" xr:uid="{00000000-0005-0000-0000-000004000000}"/>
    <cellStyle name="Normal 3" xfId="6" xr:uid="{00000000-0005-0000-0000-000005000000}"/>
    <cellStyle name="Normal 3 2" xfId="7" xr:uid="{00000000-0005-0000-0000-000006000000}"/>
    <cellStyle name="Normal 4" xfId="2" xr:uid="{00000000-0005-0000-0000-000007000000}"/>
    <cellStyle name="Percent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bvb%202021\bvb%20martie\Situatii-financiare-Q4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tVERIF"/>
      <sheetName val="BILANT CONSOLDIAT 2020 "/>
      <sheetName val="bilantNECONSOLIDAT"/>
      <sheetName val="bilant FRDL"/>
      <sheetName val="fr 2019"/>
      <sheetName val="fr 2021"/>
      <sheetName val="frdl 2019"/>
      <sheetName val="frdl 2020"/>
    </sheetNames>
    <sheetDataSet>
      <sheetData sheetId="0"/>
      <sheetData sheetId="1"/>
      <sheetData sheetId="2"/>
      <sheetData sheetId="3"/>
      <sheetData sheetId="4"/>
      <sheetData sheetId="5">
        <row r="9">
          <cell r="J9">
            <v>10608980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62"/>
  <sheetViews>
    <sheetView tabSelected="1" workbookViewId="0">
      <selection activeCell="A158" sqref="A158"/>
    </sheetView>
  </sheetViews>
  <sheetFormatPr defaultRowHeight="15" x14ac:dyDescent="0.25"/>
  <cols>
    <col min="1" max="1" width="66.140625" bestFit="1" customWidth="1"/>
    <col min="2" max="2" width="12" style="24" bestFit="1" customWidth="1"/>
    <col min="3" max="3" width="11.7109375" style="24" bestFit="1" customWidth="1"/>
  </cols>
  <sheetData>
    <row r="2" spans="1:3" x14ac:dyDescent="0.25">
      <c r="A2" s="14" t="s">
        <v>0</v>
      </c>
      <c r="B2" s="1"/>
    </row>
    <row r="3" spans="1:3" ht="15.75" x14ac:dyDescent="0.25">
      <c r="A3" s="15"/>
      <c r="B3" s="1"/>
    </row>
    <row r="4" spans="1:3" ht="15.75" x14ac:dyDescent="0.25">
      <c r="A4" s="16" t="s">
        <v>1</v>
      </c>
      <c r="B4" s="1"/>
    </row>
    <row r="5" spans="1:3" ht="15.75" x14ac:dyDescent="0.25">
      <c r="A5" s="15"/>
      <c r="B5" s="1"/>
    </row>
    <row r="6" spans="1:3" x14ac:dyDescent="0.25">
      <c r="A6" s="29"/>
      <c r="B6" s="66" t="s">
        <v>107</v>
      </c>
      <c r="C6" s="67" t="s">
        <v>108</v>
      </c>
    </row>
    <row r="7" spans="1:3" x14ac:dyDescent="0.25">
      <c r="A7" s="52"/>
      <c r="B7" s="31"/>
      <c r="C7" s="27"/>
    </row>
    <row r="8" spans="1:3" x14ac:dyDescent="0.25">
      <c r="A8" s="53" t="s">
        <v>2</v>
      </c>
      <c r="B8" s="26">
        <v>110337185.57000001</v>
      </c>
      <c r="C8" s="69">
        <v>118615853.97</v>
      </c>
    </row>
    <row r="9" spans="1:3" x14ac:dyDescent="0.25">
      <c r="A9" s="54" t="s">
        <v>3</v>
      </c>
      <c r="B9" s="27">
        <v>109804245.18000001</v>
      </c>
      <c r="C9" s="68">
        <v>118310338.59</v>
      </c>
    </row>
    <row r="10" spans="1:3" x14ac:dyDescent="0.25">
      <c r="A10" s="54" t="s">
        <v>4</v>
      </c>
      <c r="B10" s="27">
        <v>-383794.59</v>
      </c>
      <c r="C10" s="68">
        <v>-252367.46999999997</v>
      </c>
    </row>
    <row r="11" spans="1:3" x14ac:dyDescent="0.25">
      <c r="A11" s="54" t="s">
        <v>5</v>
      </c>
      <c r="B11" s="27">
        <v>916734.98</v>
      </c>
      <c r="C11" s="68">
        <v>557882.85</v>
      </c>
    </row>
    <row r="12" spans="1:3" x14ac:dyDescent="0.25">
      <c r="A12" s="53" t="s">
        <v>6</v>
      </c>
      <c r="B12" s="26">
        <v>263329.83400999999</v>
      </c>
      <c r="C12" s="69">
        <v>59453.47</v>
      </c>
    </row>
    <row r="13" spans="1:3" x14ac:dyDescent="0.25">
      <c r="A13" s="53"/>
      <c r="B13" s="36"/>
      <c r="C13" s="75"/>
    </row>
    <row r="14" spans="1:3" x14ac:dyDescent="0.25">
      <c r="A14" s="53" t="s">
        <v>7</v>
      </c>
      <c r="B14" s="26">
        <v>110600515.40401001</v>
      </c>
      <c r="C14" s="69">
        <v>118675307.44</v>
      </c>
    </row>
    <row r="15" spans="1:3" x14ac:dyDescent="0.25">
      <c r="A15" s="52"/>
      <c r="B15" s="36"/>
      <c r="C15" s="75"/>
    </row>
    <row r="16" spans="1:3" x14ac:dyDescent="0.25">
      <c r="A16" s="53" t="s">
        <v>8</v>
      </c>
      <c r="B16" s="26">
        <v>100976916.3847737</v>
      </c>
      <c r="C16" s="69">
        <v>106532833.21196413</v>
      </c>
    </row>
    <row r="17" spans="1:3" x14ac:dyDescent="0.25">
      <c r="A17" s="54" t="s">
        <v>9</v>
      </c>
      <c r="B17" s="27">
        <v>101841335.22408369</v>
      </c>
      <c r="C17" s="68">
        <v>106743058.51196411</v>
      </c>
    </row>
    <row r="18" spans="1:3" x14ac:dyDescent="0.25">
      <c r="A18" s="54" t="s">
        <v>10</v>
      </c>
      <c r="B18" s="27">
        <v>-1648619.11931</v>
      </c>
      <c r="C18" s="68">
        <v>-1596955.69</v>
      </c>
    </row>
    <row r="19" spans="1:3" x14ac:dyDescent="0.25">
      <c r="A19" s="54" t="s">
        <v>11</v>
      </c>
      <c r="B19" s="27">
        <v>553720.68000000005</v>
      </c>
      <c r="C19" s="68">
        <v>831608.17999999993</v>
      </c>
    </row>
    <row r="20" spans="1:3" x14ac:dyDescent="0.25">
      <c r="A20" s="54" t="s">
        <v>12</v>
      </c>
      <c r="B20" s="27">
        <v>9443.59</v>
      </c>
      <c r="C20" s="68">
        <v>123874.03</v>
      </c>
    </row>
    <row r="21" spans="1:3" x14ac:dyDescent="0.25">
      <c r="A21" s="54" t="s">
        <v>13</v>
      </c>
      <c r="B21" s="27">
        <v>221036.01</v>
      </c>
      <c r="C21" s="68">
        <v>431248.18000000005</v>
      </c>
    </row>
    <row r="22" spans="1:3" x14ac:dyDescent="0.25">
      <c r="A22" s="53" t="s">
        <v>14</v>
      </c>
      <c r="B22" s="26">
        <v>4677423.3767349999</v>
      </c>
      <c r="C22" s="69">
        <v>9712467.6000000015</v>
      </c>
    </row>
    <row r="23" spans="1:3" x14ac:dyDescent="0.25">
      <c r="A23" s="54" t="s">
        <v>15</v>
      </c>
      <c r="B23" s="27">
        <v>4186712</v>
      </c>
      <c r="C23" s="68">
        <v>8779189</v>
      </c>
    </row>
    <row r="24" spans="1:3" x14ac:dyDescent="0.25">
      <c r="A24" s="54" t="s">
        <v>16</v>
      </c>
      <c r="B24" s="27">
        <v>186597.376735</v>
      </c>
      <c r="C24" s="68">
        <v>327069.96000000002</v>
      </c>
    </row>
    <row r="25" spans="1:3" x14ac:dyDescent="0.25">
      <c r="A25" s="54" t="s">
        <v>17</v>
      </c>
      <c r="B25" s="27">
        <v>304114</v>
      </c>
      <c r="C25" s="68">
        <v>606208.64</v>
      </c>
    </row>
    <row r="26" spans="1:3" x14ac:dyDescent="0.25">
      <c r="A26" s="53" t="s">
        <v>18</v>
      </c>
      <c r="B26" s="26">
        <v>140879.12575837004</v>
      </c>
      <c r="C26" s="69">
        <v>305734.57160000002</v>
      </c>
    </row>
    <row r="27" spans="1:3" x14ac:dyDescent="0.25">
      <c r="A27" s="54" t="s">
        <v>19</v>
      </c>
      <c r="B27" s="27">
        <v>227390.61575837003</v>
      </c>
      <c r="C27" s="68">
        <v>304846.69160000002</v>
      </c>
    </row>
    <row r="28" spans="1:3" x14ac:dyDescent="0.25">
      <c r="A28" s="54" t="s">
        <v>20</v>
      </c>
      <c r="B28" s="27">
        <v>-86530.41</v>
      </c>
      <c r="C28" s="68">
        <v>0</v>
      </c>
    </row>
    <row r="29" spans="1:3" x14ac:dyDescent="0.25">
      <c r="A29" s="54" t="s">
        <v>21</v>
      </c>
      <c r="B29" s="27">
        <v>18.920000000000002</v>
      </c>
      <c r="C29" s="68">
        <v>887.88</v>
      </c>
    </row>
    <row r="30" spans="1:3" x14ac:dyDescent="0.25">
      <c r="A30" s="53" t="s">
        <v>22</v>
      </c>
      <c r="B30" s="26">
        <v>1896067.921719</v>
      </c>
      <c r="C30" s="69">
        <v>2831624.2058640001</v>
      </c>
    </row>
    <row r="31" spans="1:3" x14ac:dyDescent="0.25">
      <c r="A31" s="54" t="s">
        <v>23</v>
      </c>
      <c r="B31" s="27">
        <v>1639526</v>
      </c>
      <c r="C31" s="68">
        <v>2656823.5</v>
      </c>
    </row>
    <row r="32" spans="1:3" x14ac:dyDescent="0.25">
      <c r="A32" s="54" t="s">
        <v>24</v>
      </c>
      <c r="B32" s="27">
        <v>134560.96000000002</v>
      </c>
      <c r="C32" s="68">
        <v>128372.14000000001</v>
      </c>
    </row>
    <row r="33" spans="1:3" x14ac:dyDescent="0.25">
      <c r="A33" s="54" t="s">
        <v>25</v>
      </c>
      <c r="B33" s="27">
        <v>121980.961719</v>
      </c>
      <c r="C33" s="68">
        <v>46428.565864000004</v>
      </c>
    </row>
    <row r="34" spans="1:3" x14ac:dyDescent="0.25">
      <c r="A34" s="54"/>
      <c r="B34" s="36"/>
      <c r="C34" s="75"/>
    </row>
    <row r="35" spans="1:3" x14ac:dyDescent="0.25">
      <c r="A35" s="53" t="s">
        <v>26</v>
      </c>
      <c r="B35" s="28">
        <v>107691286.80898607</v>
      </c>
      <c r="C35" s="64">
        <v>119382659.58942813</v>
      </c>
    </row>
    <row r="36" spans="1:3" x14ac:dyDescent="0.25">
      <c r="A36" s="52"/>
      <c r="B36" s="36"/>
      <c r="C36" s="75"/>
    </row>
    <row r="37" spans="1:3" x14ac:dyDescent="0.25">
      <c r="A37" s="53" t="s">
        <v>27</v>
      </c>
      <c r="B37" s="28">
        <v>2909228.595023945</v>
      </c>
      <c r="C37" s="64">
        <v>-707352.1494281292</v>
      </c>
    </row>
    <row r="38" spans="1:3" x14ac:dyDescent="0.25">
      <c r="A38" s="52"/>
      <c r="B38" s="36"/>
      <c r="C38" s="75"/>
    </row>
    <row r="39" spans="1:3" x14ac:dyDescent="0.25">
      <c r="A39" s="53" t="s">
        <v>28</v>
      </c>
      <c r="B39" s="26">
        <v>82639.704108000005</v>
      </c>
      <c r="C39" s="69">
        <v>57389.469566</v>
      </c>
    </row>
    <row r="40" spans="1:3" x14ac:dyDescent="0.25">
      <c r="A40" s="54" t="s">
        <v>29</v>
      </c>
      <c r="B40" s="27">
        <v>7726.7000000000007</v>
      </c>
      <c r="C40" s="68">
        <v>2471.98</v>
      </c>
    </row>
    <row r="41" spans="1:3" x14ac:dyDescent="0.25">
      <c r="A41" s="54" t="s">
        <v>30</v>
      </c>
      <c r="B41" s="27">
        <v>33720.154108000002</v>
      </c>
      <c r="C41" s="68">
        <v>21617.249565999999</v>
      </c>
    </row>
    <row r="42" spans="1:3" x14ac:dyDescent="0.25">
      <c r="A42" s="54" t="s">
        <v>31</v>
      </c>
      <c r="B42" s="27">
        <v>0</v>
      </c>
      <c r="C42" s="68">
        <v>0</v>
      </c>
    </row>
    <row r="43" spans="1:3" x14ac:dyDescent="0.25">
      <c r="A43" s="54" t="s">
        <v>32</v>
      </c>
      <c r="B43" s="27">
        <v>41192.85</v>
      </c>
      <c r="C43" s="68">
        <v>33300.239999999998</v>
      </c>
    </row>
    <row r="44" spans="1:3" x14ac:dyDescent="0.25">
      <c r="A44" s="54" t="s">
        <v>33</v>
      </c>
      <c r="B44" s="27">
        <v>0</v>
      </c>
      <c r="C44" s="68">
        <v>0</v>
      </c>
    </row>
    <row r="45" spans="1:3" x14ac:dyDescent="0.25">
      <c r="A45" s="52"/>
      <c r="B45" s="36"/>
      <c r="C45" s="75"/>
    </row>
    <row r="46" spans="1:3" x14ac:dyDescent="0.25">
      <c r="A46" s="53" t="s">
        <v>34</v>
      </c>
      <c r="B46" s="26">
        <v>84193.722383970773</v>
      </c>
      <c r="C46" s="69">
        <v>171020.382102</v>
      </c>
    </row>
    <row r="47" spans="1:3" x14ac:dyDescent="0.25">
      <c r="A47" s="54" t="s">
        <v>35</v>
      </c>
      <c r="B47" s="27">
        <v>0</v>
      </c>
      <c r="C47" s="68">
        <v>65959.12</v>
      </c>
    </row>
    <row r="48" spans="1:3" x14ac:dyDescent="0.25">
      <c r="A48" s="55" t="s">
        <v>36</v>
      </c>
      <c r="B48" s="27">
        <v>11731.29685997078</v>
      </c>
      <c r="C48" s="68">
        <v>17054.88</v>
      </c>
    </row>
    <row r="49" spans="1:3" x14ac:dyDescent="0.25">
      <c r="A49" s="54" t="s">
        <v>37</v>
      </c>
      <c r="B49" s="27">
        <v>20622.805523999999</v>
      </c>
      <c r="C49" s="68">
        <v>47637.402101999985</v>
      </c>
    </row>
    <row r="50" spans="1:3" x14ac:dyDescent="0.25">
      <c r="A50" s="54" t="s">
        <v>38</v>
      </c>
      <c r="B50" s="27">
        <v>51839.62</v>
      </c>
      <c r="C50" s="68">
        <v>40368.980000000003</v>
      </c>
    </row>
    <row r="51" spans="1:3" x14ac:dyDescent="0.25">
      <c r="A51" s="54" t="s">
        <v>39</v>
      </c>
      <c r="B51" s="36"/>
      <c r="C51" s="68">
        <v>0</v>
      </c>
    </row>
    <row r="52" spans="1:3" x14ac:dyDescent="0.25">
      <c r="A52" s="52"/>
      <c r="B52" s="36"/>
      <c r="C52" s="75"/>
    </row>
    <row r="53" spans="1:3" x14ac:dyDescent="0.25">
      <c r="A53" s="53" t="s">
        <v>40</v>
      </c>
      <c r="B53" s="28">
        <v>-1554.0182759707677</v>
      </c>
      <c r="C53" s="64">
        <v>-113630.912536</v>
      </c>
    </row>
    <row r="54" spans="1:3" x14ac:dyDescent="0.25">
      <c r="A54" s="53"/>
      <c r="B54" s="36"/>
      <c r="C54" s="75"/>
    </row>
    <row r="55" spans="1:3" x14ac:dyDescent="0.25">
      <c r="A55" s="52"/>
      <c r="B55" s="36"/>
      <c r="C55" s="75"/>
    </row>
    <row r="56" spans="1:3" x14ac:dyDescent="0.25">
      <c r="A56" s="53" t="s">
        <v>41</v>
      </c>
      <c r="B56" s="27">
        <v>110683155.10811801</v>
      </c>
      <c r="C56" s="69">
        <v>118732696.909566</v>
      </c>
    </row>
    <row r="57" spans="1:3" x14ac:dyDescent="0.25">
      <c r="A57" s="53" t="s">
        <v>42</v>
      </c>
      <c r="B57" s="27">
        <v>107775480.53137004</v>
      </c>
      <c r="C57" s="69">
        <v>119553679.97153012</v>
      </c>
    </row>
    <row r="58" spans="1:3" x14ac:dyDescent="0.25">
      <c r="A58" s="53"/>
      <c r="B58" s="36"/>
      <c r="C58" s="75"/>
    </row>
    <row r="59" spans="1:3" x14ac:dyDescent="0.25">
      <c r="A59" s="52"/>
      <c r="B59" s="36"/>
      <c r="C59" s="75"/>
    </row>
    <row r="60" spans="1:3" x14ac:dyDescent="0.25">
      <c r="A60" s="53" t="s">
        <v>43</v>
      </c>
      <c r="B60" s="26">
        <v>2907674.5767479688</v>
      </c>
      <c r="C60" s="69">
        <v>-820983.06196412444</v>
      </c>
    </row>
    <row r="61" spans="1:3" x14ac:dyDescent="0.25">
      <c r="A61" s="54" t="s">
        <v>44</v>
      </c>
      <c r="B61" s="27">
        <v>445490.48</v>
      </c>
      <c r="C61" s="68">
        <v>0</v>
      </c>
    </row>
    <row r="62" spans="1:3" x14ac:dyDescent="0.25">
      <c r="A62" s="53" t="s">
        <v>45</v>
      </c>
      <c r="B62" s="26">
        <v>2462184.0967479688</v>
      </c>
      <c r="C62" s="69">
        <v>-820983.06196412444</v>
      </c>
    </row>
    <row r="63" spans="1:3" x14ac:dyDescent="0.25">
      <c r="A63" s="54" t="s">
        <v>46</v>
      </c>
      <c r="B63" s="26">
        <v>2462184.0967479688</v>
      </c>
      <c r="C63" s="69">
        <v>-820983.06196412444</v>
      </c>
    </row>
    <row r="64" spans="1:3" x14ac:dyDescent="0.25">
      <c r="A64" s="54" t="s">
        <v>47</v>
      </c>
      <c r="B64" s="36"/>
      <c r="C64" s="75"/>
    </row>
    <row r="65" spans="1:3" x14ac:dyDescent="0.25">
      <c r="A65" s="54"/>
      <c r="B65" s="36"/>
      <c r="C65" s="75"/>
    </row>
    <row r="66" spans="1:3" x14ac:dyDescent="0.25">
      <c r="A66" s="53" t="s">
        <v>48</v>
      </c>
      <c r="B66" s="36"/>
      <c r="C66" s="75">
        <v>0</v>
      </c>
    </row>
    <row r="67" spans="1:3" x14ac:dyDescent="0.25">
      <c r="A67" s="54" t="s">
        <v>49</v>
      </c>
      <c r="B67" s="36"/>
      <c r="C67" s="75"/>
    </row>
    <row r="68" spans="1:3" x14ac:dyDescent="0.25">
      <c r="A68" s="54" t="s">
        <v>50</v>
      </c>
      <c r="B68" s="36"/>
      <c r="C68" s="75"/>
    </row>
    <row r="69" spans="1:3" x14ac:dyDescent="0.25">
      <c r="A69" s="54" t="s">
        <v>51</v>
      </c>
      <c r="B69" s="36"/>
      <c r="C69" s="75"/>
    </row>
    <row r="70" spans="1:3" x14ac:dyDescent="0.25">
      <c r="A70" s="53" t="s">
        <v>52</v>
      </c>
      <c r="B70" s="26">
        <v>2462184.0967479688</v>
      </c>
      <c r="C70" s="69">
        <v>-820983.06196412444</v>
      </c>
    </row>
    <row r="71" spans="1:3" x14ac:dyDescent="0.25">
      <c r="A71" s="54" t="s">
        <v>46</v>
      </c>
      <c r="B71" s="26">
        <v>2462184.0967479688</v>
      </c>
      <c r="C71" s="69">
        <v>-820983.06196412444</v>
      </c>
    </row>
    <row r="72" spans="1:3" x14ac:dyDescent="0.25">
      <c r="A72" s="54" t="s">
        <v>47</v>
      </c>
      <c r="B72" s="36"/>
      <c r="C72" s="75"/>
    </row>
    <row r="73" spans="1:3" x14ac:dyDescent="0.25">
      <c r="A73" s="36"/>
      <c r="B73" s="36"/>
      <c r="C73" s="75" t="s">
        <v>56</v>
      </c>
    </row>
    <row r="74" spans="1:3" x14ac:dyDescent="0.25">
      <c r="A74" s="53" t="s">
        <v>53</v>
      </c>
      <c r="B74" s="36"/>
      <c r="C74" s="75"/>
    </row>
    <row r="75" spans="1:3" x14ac:dyDescent="0.25">
      <c r="A75" s="54" t="s">
        <v>54</v>
      </c>
      <c r="B75" s="76">
        <v>2.5806671718065152E-2</v>
      </c>
      <c r="C75" s="61">
        <v>-7.7385673454387176E-3</v>
      </c>
    </row>
    <row r="76" spans="1:3" x14ac:dyDescent="0.25">
      <c r="A76" s="54" t="s">
        <v>55</v>
      </c>
      <c r="B76" s="76">
        <v>0.03</v>
      </c>
      <c r="C76" s="61">
        <v>-7.7385673454387176E-3</v>
      </c>
    </row>
    <row r="77" spans="1:3" s="23" customFormat="1" x14ac:dyDescent="0.25">
      <c r="A77" s="93" t="s">
        <v>109</v>
      </c>
      <c r="B77" s="94"/>
      <c r="C77" s="94"/>
    </row>
    <row r="78" spans="1:3" s="23" customFormat="1" x14ac:dyDescent="0.25">
      <c r="A78" s="93"/>
      <c r="B78" s="94"/>
      <c r="C78" s="94"/>
    </row>
    <row r="79" spans="1:3" x14ac:dyDescent="0.25">
      <c r="A79" s="5" t="s">
        <v>101</v>
      </c>
      <c r="B79" s="11"/>
    </row>
    <row r="80" spans="1:3" x14ac:dyDescent="0.25">
      <c r="A80" s="17" t="s">
        <v>57</v>
      </c>
      <c r="B80" s="11"/>
    </row>
    <row r="81" spans="1:3" x14ac:dyDescent="0.25">
      <c r="A81" s="17"/>
      <c r="B81" s="11"/>
    </row>
    <row r="82" spans="1:3" ht="15.75" x14ac:dyDescent="0.25">
      <c r="A82" s="18" t="s">
        <v>58</v>
      </c>
      <c r="B82" s="11"/>
    </row>
    <row r="83" spans="1:3" ht="15.75" x14ac:dyDescent="0.25">
      <c r="A83" s="18" t="s">
        <v>59</v>
      </c>
      <c r="B83" s="12"/>
    </row>
    <row r="84" spans="1:3" s="23" customFormat="1" ht="15.75" x14ac:dyDescent="0.25">
      <c r="A84" s="18"/>
      <c r="B84" s="12"/>
      <c r="C84" s="24"/>
    </row>
    <row r="85" spans="1:3" s="23" customFormat="1" ht="15.75" x14ac:dyDescent="0.25">
      <c r="A85" s="18"/>
      <c r="B85" s="12"/>
      <c r="C85" s="24"/>
    </row>
    <row r="86" spans="1:3" s="23" customFormat="1" ht="15.75" x14ac:dyDescent="0.25">
      <c r="A86" s="18"/>
      <c r="B86" s="12"/>
      <c r="C86" s="24"/>
    </row>
    <row r="87" spans="1:3" s="23" customFormat="1" ht="15.75" x14ac:dyDescent="0.25">
      <c r="A87" s="18"/>
      <c r="B87" s="12"/>
      <c r="C87" s="24"/>
    </row>
    <row r="88" spans="1:3" s="23" customFormat="1" ht="15.75" x14ac:dyDescent="0.25">
      <c r="A88" s="18"/>
      <c r="B88" s="12"/>
      <c r="C88" s="24"/>
    </row>
    <row r="90" spans="1:3" x14ac:dyDescent="0.25">
      <c r="A90" s="19"/>
      <c r="B90" s="1"/>
    </row>
    <row r="91" spans="1:3" s="23" customFormat="1" x14ac:dyDescent="0.25">
      <c r="A91" s="20"/>
      <c r="B91" s="1"/>
      <c r="C91" s="24"/>
    </row>
    <row r="92" spans="1:3" s="23" customFormat="1" ht="15.75" x14ac:dyDescent="0.25">
      <c r="A92" s="18"/>
      <c r="B92" s="1"/>
      <c r="C92" s="24"/>
    </row>
    <row r="93" spans="1:3" x14ac:dyDescent="0.25">
      <c r="A93" s="20"/>
      <c r="B93" s="1"/>
    </row>
    <row r="94" spans="1:3" ht="15.75" x14ac:dyDescent="0.25">
      <c r="A94" s="18"/>
      <c r="B94" s="1"/>
    </row>
    <row r="95" spans="1:3" x14ac:dyDescent="0.25">
      <c r="A95" s="14" t="s">
        <v>0</v>
      </c>
      <c r="B95" s="1"/>
    </row>
    <row r="96" spans="1:3" ht="15.75" x14ac:dyDescent="0.25">
      <c r="A96" s="21"/>
      <c r="B96" s="1"/>
    </row>
    <row r="97" spans="1:3" ht="15.75" x14ac:dyDescent="0.25">
      <c r="A97" s="21" t="s">
        <v>105</v>
      </c>
      <c r="B97" s="1"/>
    </row>
    <row r="98" spans="1:3" ht="15.75" x14ac:dyDescent="0.25">
      <c r="A98" s="21"/>
      <c r="B98" s="1"/>
    </row>
    <row r="99" spans="1:3" ht="15.75" x14ac:dyDescent="0.25">
      <c r="A99" s="21"/>
      <c r="B99" s="1"/>
    </row>
    <row r="100" spans="1:3" x14ac:dyDescent="0.25">
      <c r="A100" s="29"/>
      <c r="B100" s="66" t="s">
        <v>107</v>
      </c>
      <c r="C100" s="67" t="s">
        <v>106</v>
      </c>
    </row>
    <row r="101" spans="1:3" x14ac:dyDescent="0.25">
      <c r="A101" s="56" t="s">
        <v>61</v>
      </c>
      <c r="B101" s="42"/>
      <c r="C101" s="77"/>
    </row>
    <row r="102" spans="1:3" x14ac:dyDescent="0.25">
      <c r="A102" s="56" t="s">
        <v>62</v>
      </c>
      <c r="B102" s="26">
        <v>38951370.512727641</v>
      </c>
      <c r="C102" s="78">
        <v>40256853.578486018</v>
      </c>
    </row>
    <row r="103" spans="1:3" x14ac:dyDescent="0.25">
      <c r="A103" s="57" t="s">
        <v>63</v>
      </c>
      <c r="B103" s="27">
        <v>29042396.263099998</v>
      </c>
      <c r="C103" s="79">
        <v>28316242.964600001</v>
      </c>
    </row>
    <row r="104" spans="1:3" x14ac:dyDescent="0.25">
      <c r="A104" s="57" t="s">
        <v>64</v>
      </c>
      <c r="B104" s="27">
        <v>8204037.5621999986</v>
      </c>
      <c r="C104" s="80">
        <v>8204037.5621999986</v>
      </c>
    </row>
    <row r="105" spans="1:3" x14ac:dyDescent="0.25">
      <c r="A105" s="57" t="s">
        <v>65</v>
      </c>
      <c r="B105" s="27">
        <v>953340.14532764757</v>
      </c>
      <c r="C105" s="80">
        <v>1089773.3809860176</v>
      </c>
    </row>
    <row r="106" spans="1:3" x14ac:dyDescent="0.25">
      <c r="A106" s="57" t="s">
        <v>66</v>
      </c>
      <c r="B106" s="27">
        <v>103514.89810000002</v>
      </c>
      <c r="C106" s="79">
        <v>124790.14669999998</v>
      </c>
    </row>
    <row r="107" spans="1:3" x14ac:dyDescent="0.25">
      <c r="A107" s="57" t="s">
        <v>67</v>
      </c>
      <c r="B107" s="27">
        <v>213635.55</v>
      </c>
      <c r="C107" s="79">
        <v>213635.55</v>
      </c>
    </row>
    <row r="108" spans="1:3" x14ac:dyDescent="0.25">
      <c r="A108" s="57" t="s">
        <v>68</v>
      </c>
      <c r="B108" s="27">
        <v>292320</v>
      </c>
      <c r="C108" s="79">
        <v>289520</v>
      </c>
    </row>
    <row r="109" spans="1:3" x14ac:dyDescent="0.25">
      <c r="A109" s="57" t="s">
        <v>69</v>
      </c>
      <c r="B109" s="27">
        <v>5315.65</v>
      </c>
      <c r="C109" s="79">
        <v>5315.65</v>
      </c>
    </row>
    <row r="110" spans="1:3" x14ac:dyDescent="0.25">
      <c r="A110" s="57" t="s">
        <v>70</v>
      </c>
      <c r="B110" s="27">
        <v>136810.44400000013</v>
      </c>
      <c r="C110" s="81">
        <v>2013538.3239999991</v>
      </c>
    </row>
    <row r="111" spans="1:3" x14ac:dyDescent="0.25">
      <c r="A111" s="58"/>
      <c r="B111" s="36"/>
      <c r="C111" s="81"/>
    </row>
    <row r="112" spans="1:3" x14ac:dyDescent="0.25">
      <c r="A112" s="56" t="s">
        <v>71</v>
      </c>
      <c r="B112" s="26">
        <v>206678371.11122763</v>
      </c>
      <c r="C112" s="82">
        <v>202969618.05905759</v>
      </c>
    </row>
    <row r="113" spans="1:3" x14ac:dyDescent="0.25">
      <c r="A113" s="57" t="s">
        <v>72</v>
      </c>
      <c r="B113" s="27">
        <v>39401572.02157104</v>
      </c>
      <c r="C113" s="79">
        <v>35077188.379833043</v>
      </c>
    </row>
    <row r="114" spans="1:3" x14ac:dyDescent="0.25">
      <c r="A114" s="57" t="s">
        <v>73</v>
      </c>
      <c r="B114" s="27">
        <v>124256388.90682219</v>
      </c>
      <c r="C114" s="79">
        <v>130201747.92512418</v>
      </c>
    </row>
    <row r="115" spans="1:3" x14ac:dyDescent="0.25">
      <c r="A115" s="57" t="s">
        <v>74</v>
      </c>
      <c r="B115" s="27">
        <v>4482782.7695790008</v>
      </c>
      <c r="C115" s="79">
        <v>3340267.778345</v>
      </c>
    </row>
    <row r="116" spans="1:3" x14ac:dyDescent="0.25">
      <c r="A116" s="57" t="s">
        <v>75</v>
      </c>
      <c r="B116" s="27">
        <v>38537627.413255401</v>
      </c>
      <c r="C116" s="79">
        <v>34350413.975755394</v>
      </c>
    </row>
    <row r="117" spans="1:3" x14ac:dyDescent="0.25">
      <c r="A117" s="57"/>
      <c r="B117" s="36"/>
      <c r="C117" s="79"/>
    </row>
    <row r="118" spans="1:3" x14ac:dyDescent="0.25">
      <c r="A118" s="56" t="s">
        <v>76</v>
      </c>
      <c r="B118" s="26">
        <v>833921.35999999987</v>
      </c>
      <c r="C118" s="83">
        <v>1236573.9099999999</v>
      </c>
    </row>
    <row r="119" spans="1:3" x14ac:dyDescent="0.25">
      <c r="A119" s="58"/>
      <c r="B119" s="36"/>
      <c r="C119" s="81"/>
    </row>
    <row r="120" spans="1:3" x14ac:dyDescent="0.25">
      <c r="A120" s="56" t="s">
        <v>77</v>
      </c>
      <c r="B120" s="26">
        <v>246463662.98395529</v>
      </c>
      <c r="C120" s="84">
        <v>244463045.54754362</v>
      </c>
    </row>
    <row r="121" spans="1:3" x14ac:dyDescent="0.25">
      <c r="A121" s="59"/>
      <c r="B121" s="36"/>
      <c r="C121" s="85"/>
    </row>
    <row r="122" spans="1:3" x14ac:dyDescent="0.25">
      <c r="A122" s="56" t="s">
        <v>78</v>
      </c>
      <c r="B122" s="36"/>
      <c r="C122" s="85"/>
    </row>
    <row r="123" spans="1:3" x14ac:dyDescent="0.25">
      <c r="A123" s="56" t="s">
        <v>79</v>
      </c>
      <c r="B123" s="28">
        <v>75935378.536412463</v>
      </c>
      <c r="C123" s="78">
        <v>79830649.918576837</v>
      </c>
    </row>
    <row r="124" spans="1:3" x14ac:dyDescent="0.25">
      <c r="A124" s="57" t="s">
        <v>80</v>
      </c>
      <c r="B124" s="27">
        <v>10921209</v>
      </c>
      <c r="C124" s="79">
        <v>10921209</v>
      </c>
    </row>
    <row r="125" spans="1:3" x14ac:dyDescent="0.25">
      <c r="A125" s="57" t="s">
        <v>81</v>
      </c>
      <c r="B125" s="27">
        <v>757485.1</v>
      </c>
      <c r="C125" s="79">
        <v>757485.1</v>
      </c>
    </row>
    <row r="126" spans="1:3" x14ac:dyDescent="0.25">
      <c r="A126" s="57" t="s">
        <v>82</v>
      </c>
      <c r="B126" s="27">
        <v>34803055.340000004</v>
      </c>
      <c r="C126" s="79">
        <v>34803055.958400004</v>
      </c>
    </row>
    <row r="127" spans="1:3" x14ac:dyDescent="0.25">
      <c r="A127" s="57" t="s">
        <v>83</v>
      </c>
      <c r="B127" s="27">
        <v>2462184.0967479688</v>
      </c>
      <c r="C127" s="79">
        <v>37771573.823188305</v>
      </c>
    </row>
    <row r="128" spans="1:3" x14ac:dyDescent="0.25">
      <c r="A128" s="57" t="s">
        <v>84</v>
      </c>
      <c r="B128" s="27">
        <v>33781688.999664493</v>
      </c>
      <c r="C128" s="79">
        <v>-3632398.433011469</v>
      </c>
    </row>
    <row r="129" spans="1:3" x14ac:dyDescent="0.25">
      <c r="A129" s="57" t="s">
        <v>85</v>
      </c>
      <c r="B129" s="27">
        <v>-312229</v>
      </c>
      <c r="C129" s="79">
        <v>-312229</v>
      </c>
    </row>
    <row r="130" spans="1:3" x14ac:dyDescent="0.25">
      <c r="A130" s="57" t="s">
        <v>86</v>
      </c>
      <c r="B130" s="27">
        <v>0</v>
      </c>
      <c r="C130" s="79">
        <v>-365419</v>
      </c>
    </row>
    <row r="131" spans="1:3" x14ac:dyDescent="0.25">
      <c r="A131" s="57" t="s">
        <v>87</v>
      </c>
      <c r="B131" s="27">
        <v>-6478015</v>
      </c>
      <c r="C131" s="79">
        <v>-112627.53</v>
      </c>
    </row>
    <row r="132" spans="1:3" x14ac:dyDescent="0.25">
      <c r="A132" s="57"/>
      <c r="B132" s="36"/>
      <c r="C132" s="79"/>
    </row>
    <row r="133" spans="1:3" x14ac:dyDescent="0.25">
      <c r="A133" s="56" t="s">
        <v>88</v>
      </c>
      <c r="B133" s="26">
        <v>2246738.64</v>
      </c>
      <c r="C133" s="85">
        <v>2246738.64</v>
      </c>
    </row>
    <row r="134" spans="1:3" x14ac:dyDescent="0.25">
      <c r="A134" s="57" t="s">
        <v>89</v>
      </c>
      <c r="B134" s="36"/>
      <c r="C134" s="79"/>
    </row>
    <row r="135" spans="1:3" x14ac:dyDescent="0.25">
      <c r="A135" s="57" t="s">
        <v>95</v>
      </c>
      <c r="B135" s="36"/>
      <c r="C135" s="79"/>
    </row>
    <row r="136" spans="1:3" x14ac:dyDescent="0.25">
      <c r="A136" s="57" t="s">
        <v>90</v>
      </c>
      <c r="B136" s="36"/>
      <c r="C136" s="79"/>
    </row>
    <row r="137" spans="1:3" x14ac:dyDescent="0.25">
      <c r="A137" s="57" t="s">
        <v>91</v>
      </c>
      <c r="B137" s="27">
        <v>2246738.64</v>
      </c>
      <c r="C137" s="81">
        <v>2246738.64</v>
      </c>
    </row>
    <row r="138" spans="1:3" s="23" customFormat="1" x14ac:dyDescent="0.25">
      <c r="A138" s="57"/>
      <c r="B138" s="36"/>
      <c r="C138" s="81"/>
    </row>
    <row r="139" spans="1:3" x14ac:dyDescent="0.25">
      <c r="A139" s="58"/>
      <c r="B139" s="36"/>
      <c r="C139" s="81"/>
    </row>
    <row r="140" spans="1:3" x14ac:dyDescent="0.25">
      <c r="A140" s="56" t="s">
        <v>92</v>
      </c>
      <c r="B140" s="26">
        <v>168281545.72215447</v>
      </c>
      <c r="C140" s="78">
        <v>162385657.52536631</v>
      </c>
    </row>
    <row r="141" spans="1:3" x14ac:dyDescent="0.25">
      <c r="A141" s="57" t="s">
        <v>93</v>
      </c>
      <c r="B141" s="36"/>
      <c r="C141" s="79"/>
    </row>
    <row r="142" spans="1:3" x14ac:dyDescent="0.25">
      <c r="A142" s="57" t="s">
        <v>94</v>
      </c>
      <c r="B142" s="36"/>
      <c r="C142" s="79"/>
    </row>
    <row r="143" spans="1:3" s="23" customFormat="1" x14ac:dyDescent="0.25">
      <c r="A143" s="62" t="s">
        <v>95</v>
      </c>
      <c r="B143" s="27">
        <v>623416.9300451536</v>
      </c>
      <c r="C143" s="79">
        <v>867717.63318518281</v>
      </c>
    </row>
    <row r="144" spans="1:3" x14ac:dyDescent="0.25">
      <c r="A144" s="57" t="s">
        <v>96</v>
      </c>
      <c r="B144" s="27">
        <v>165319204.75505865</v>
      </c>
      <c r="C144" s="81">
        <v>159154783.20478046</v>
      </c>
    </row>
    <row r="145" spans="1:3" x14ac:dyDescent="0.25">
      <c r="A145" s="57" t="s">
        <v>90</v>
      </c>
      <c r="B145" s="36"/>
      <c r="C145" s="79"/>
    </row>
    <row r="146" spans="1:3" x14ac:dyDescent="0.25">
      <c r="A146" s="57" t="s">
        <v>97</v>
      </c>
      <c r="B146" s="27">
        <v>175651.48</v>
      </c>
      <c r="C146" s="81">
        <v>124581</v>
      </c>
    </row>
    <row r="147" spans="1:3" x14ac:dyDescent="0.25">
      <c r="A147" s="57" t="s">
        <v>98</v>
      </c>
      <c r="B147" s="27">
        <v>2163272.5570506714</v>
      </c>
      <c r="C147" s="81">
        <v>2238575.6874006707</v>
      </c>
    </row>
    <row r="148" spans="1:3" x14ac:dyDescent="0.25">
      <c r="A148" s="57"/>
      <c r="B148" s="36"/>
      <c r="C148" s="81"/>
    </row>
    <row r="149" spans="1:3" x14ac:dyDescent="0.25">
      <c r="A149" s="56" t="s">
        <v>99</v>
      </c>
      <c r="B149" s="28">
        <v>170528284.36215445</v>
      </c>
      <c r="C149" s="78">
        <v>164632396.16536629</v>
      </c>
    </row>
    <row r="150" spans="1:3" x14ac:dyDescent="0.25">
      <c r="A150" s="56"/>
      <c r="B150" s="36"/>
      <c r="C150" s="85"/>
    </row>
    <row r="151" spans="1:3" x14ac:dyDescent="0.25">
      <c r="A151" s="56" t="s">
        <v>100</v>
      </c>
      <c r="B151" s="28">
        <v>246463663</v>
      </c>
      <c r="C151" s="84">
        <v>244463046.08394313</v>
      </c>
    </row>
    <row r="152" spans="1:3" s="23" customFormat="1" x14ac:dyDescent="0.25">
      <c r="A152" s="93" t="s">
        <v>109</v>
      </c>
      <c r="B152" s="89"/>
      <c r="C152" s="98"/>
    </row>
    <row r="153" spans="1:3" x14ac:dyDescent="0.25">
      <c r="A153" s="17"/>
      <c r="B153" s="50"/>
      <c r="C153" s="47"/>
    </row>
    <row r="154" spans="1:3" x14ac:dyDescent="0.25">
      <c r="A154" s="17" t="s">
        <v>101</v>
      </c>
      <c r="B154" s="89"/>
      <c r="C154" s="95"/>
    </row>
    <row r="155" spans="1:3" x14ac:dyDescent="0.25">
      <c r="A155" s="17" t="s">
        <v>57</v>
      </c>
      <c r="B155" s="96"/>
      <c r="C155" s="95"/>
    </row>
    <row r="156" spans="1:3" s="23" customFormat="1" x14ac:dyDescent="0.25">
      <c r="A156" s="17"/>
      <c r="B156" s="96"/>
      <c r="C156" s="95"/>
    </row>
    <row r="157" spans="1:3" ht="15.75" x14ac:dyDescent="0.25">
      <c r="A157" s="18" t="s">
        <v>102</v>
      </c>
      <c r="B157" s="97"/>
      <c r="C157" s="47"/>
    </row>
    <row r="158" spans="1:3" ht="15.75" x14ac:dyDescent="0.25">
      <c r="A158" s="18" t="s">
        <v>103</v>
      </c>
      <c r="B158" s="13"/>
    </row>
    <row r="159" spans="1:3" x14ac:dyDescent="0.25">
      <c r="A159" s="22"/>
      <c r="B159" s="13"/>
    </row>
    <row r="161" spans="1:1" x14ac:dyDescent="0.25">
      <c r="A161" s="20"/>
    </row>
    <row r="162" spans="1:1" ht="15.75" x14ac:dyDescent="0.25">
      <c r="A162" s="18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67"/>
  <sheetViews>
    <sheetView workbookViewId="0">
      <selection activeCell="I9" sqref="I9"/>
    </sheetView>
  </sheetViews>
  <sheetFormatPr defaultRowHeight="15" x14ac:dyDescent="0.25"/>
  <cols>
    <col min="1" max="1" width="66.140625" bestFit="1" customWidth="1"/>
    <col min="2" max="3" width="11.7109375" style="24" bestFit="1" customWidth="1"/>
  </cols>
  <sheetData>
    <row r="2" spans="1:3" x14ac:dyDescent="0.25">
      <c r="A2" s="2" t="s">
        <v>0</v>
      </c>
      <c r="B2" s="1"/>
    </row>
    <row r="3" spans="1:3" ht="15.75" x14ac:dyDescent="0.25">
      <c r="A3" s="3"/>
      <c r="B3" s="1"/>
    </row>
    <row r="4" spans="1:3" ht="15.75" x14ac:dyDescent="0.25">
      <c r="A4" s="21" t="s">
        <v>104</v>
      </c>
      <c r="B4" s="1"/>
    </row>
    <row r="5" spans="1:3" ht="15.75" x14ac:dyDescent="0.25">
      <c r="A5" s="3"/>
      <c r="B5" s="1"/>
    </row>
    <row r="6" spans="1:3" x14ac:dyDescent="0.25">
      <c r="A6" s="4"/>
      <c r="B6" s="1"/>
    </row>
    <row r="7" spans="1:3" x14ac:dyDescent="0.25">
      <c r="A7" s="29"/>
      <c r="B7" s="66" t="s">
        <v>107</v>
      </c>
      <c r="C7" s="67" t="s">
        <v>108</v>
      </c>
    </row>
    <row r="8" spans="1:3" x14ac:dyDescent="0.25">
      <c r="A8" s="30"/>
      <c r="B8" s="27"/>
      <c r="C8" s="68"/>
    </row>
    <row r="9" spans="1:3" x14ac:dyDescent="0.25">
      <c r="A9" s="32" t="s">
        <v>2</v>
      </c>
      <c r="B9" s="26">
        <v>2353741.71</v>
      </c>
      <c r="C9" s="69">
        <v>28955625.530000001</v>
      </c>
    </row>
    <row r="10" spans="1:3" x14ac:dyDescent="0.25">
      <c r="A10" s="33" t="s">
        <v>3</v>
      </c>
      <c r="B10" s="27">
        <v>1683339.37</v>
      </c>
      <c r="C10" s="68">
        <v>28468709.670000002</v>
      </c>
    </row>
    <row r="11" spans="1:3" x14ac:dyDescent="0.25">
      <c r="A11" s="33" t="s">
        <v>4</v>
      </c>
      <c r="B11" s="27">
        <v>0</v>
      </c>
      <c r="C11" s="68">
        <v>0</v>
      </c>
    </row>
    <row r="12" spans="1:3" x14ac:dyDescent="0.25">
      <c r="A12" s="33" t="s">
        <v>5</v>
      </c>
      <c r="B12" s="27">
        <v>670402.34</v>
      </c>
      <c r="C12" s="68">
        <v>486915.86000000004</v>
      </c>
    </row>
    <row r="13" spans="1:3" x14ac:dyDescent="0.25">
      <c r="A13" s="32" t="s">
        <v>6</v>
      </c>
      <c r="B13" s="28">
        <v>148380.01999999999</v>
      </c>
      <c r="C13" s="64">
        <v>19174.670000000002</v>
      </c>
    </row>
    <row r="14" spans="1:3" x14ac:dyDescent="0.25">
      <c r="A14" s="32"/>
      <c r="B14" s="28"/>
      <c r="C14" s="64"/>
    </row>
    <row r="15" spans="1:3" x14ac:dyDescent="0.25">
      <c r="A15" s="32" t="s">
        <v>7</v>
      </c>
      <c r="B15" s="26">
        <f t="shared" ref="B15" si="0">B9+B13</f>
        <v>2502121.73</v>
      </c>
      <c r="C15" s="64">
        <v>28974800.200000003</v>
      </c>
    </row>
    <row r="16" spans="1:3" x14ac:dyDescent="0.25">
      <c r="A16" s="30"/>
      <c r="B16" s="27"/>
      <c r="C16" s="68"/>
    </row>
    <row r="17" spans="1:3" x14ac:dyDescent="0.25">
      <c r="A17" s="32" t="s">
        <v>8</v>
      </c>
      <c r="B17" s="26">
        <f t="shared" ref="B17" si="1">B18+B19+B20+B21+B22</f>
        <v>1336265.08</v>
      </c>
      <c r="C17" s="64">
        <v>23056800.59</v>
      </c>
    </row>
    <row r="18" spans="1:3" x14ac:dyDescent="0.25">
      <c r="A18" s="33" t="s">
        <v>9</v>
      </c>
      <c r="B18" s="27">
        <v>1259268.82</v>
      </c>
      <c r="C18" s="68">
        <v>22906279.649999999</v>
      </c>
    </row>
    <row r="19" spans="1:3" x14ac:dyDescent="0.25">
      <c r="A19" s="33" t="s">
        <v>10</v>
      </c>
      <c r="B19" s="27">
        <v>-17546.490000000002</v>
      </c>
      <c r="C19" s="68">
        <v>-394732.38</v>
      </c>
    </row>
    <row r="20" spans="1:3" x14ac:dyDescent="0.25">
      <c r="A20" s="33" t="s">
        <v>11</v>
      </c>
      <c r="B20" s="27">
        <v>56269.21</v>
      </c>
      <c r="C20" s="68">
        <v>252540.76</v>
      </c>
    </row>
    <row r="21" spans="1:3" x14ac:dyDescent="0.25">
      <c r="A21" s="33" t="s">
        <v>12</v>
      </c>
      <c r="B21" s="27">
        <v>389.5</v>
      </c>
      <c r="C21" s="68">
        <v>41494.25</v>
      </c>
    </row>
    <row r="22" spans="1:3" x14ac:dyDescent="0.25">
      <c r="A22" s="33" t="s">
        <v>13</v>
      </c>
      <c r="B22" s="27">
        <v>37884.04</v>
      </c>
      <c r="C22" s="68">
        <v>251218.31</v>
      </c>
    </row>
    <row r="23" spans="1:3" x14ac:dyDescent="0.25">
      <c r="A23" s="32" t="s">
        <v>14</v>
      </c>
      <c r="B23" s="26">
        <f t="shared" ref="B23" si="2">B24+B25+B26</f>
        <v>788977</v>
      </c>
      <c r="C23" s="64">
        <v>4919985.34</v>
      </c>
    </row>
    <row r="24" spans="1:3" x14ac:dyDescent="0.25">
      <c r="A24" s="33" t="s">
        <v>15</v>
      </c>
      <c r="B24" s="27">
        <v>679495</v>
      </c>
      <c r="C24" s="68">
        <v>4428957</v>
      </c>
    </row>
    <row r="25" spans="1:3" x14ac:dyDescent="0.25">
      <c r="A25" s="33" t="s">
        <v>16</v>
      </c>
      <c r="B25" s="27">
        <v>16798</v>
      </c>
      <c r="C25" s="68">
        <v>147895</v>
      </c>
    </row>
    <row r="26" spans="1:3" x14ac:dyDescent="0.25">
      <c r="A26" s="33" t="s">
        <v>17</v>
      </c>
      <c r="B26" s="27">
        <v>92684</v>
      </c>
      <c r="C26" s="68">
        <v>343133.33999999997</v>
      </c>
    </row>
    <row r="27" spans="1:3" x14ac:dyDescent="0.25">
      <c r="A27" s="32" t="s">
        <v>18</v>
      </c>
      <c r="B27" s="26">
        <v>32185.490099999999</v>
      </c>
      <c r="C27" s="64">
        <v>73492.441600000006</v>
      </c>
    </row>
    <row r="28" spans="1:3" x14ac:dyDescent="0.25">
      <c r="A28" s="33" t="s">
        <v>19</v>
      </c>
      <c r="B28" s="27">
        <v>32185.490099999999</v>
      </c>
      <c r="C28" s="68">
        <v>72604.861600000004</v>
      </c>
    </row>
    <row r="29" spans="1:3" x14ac:dyDescent="0.25">
      <c r="A29" s="33" t="s">
        <v>20</v>
      </c>
      <c r="B29" s="27">
        <v>0</v>
      </c>
      <c r="C29" s="68">
        <v>0</v>
      </c>
    </row>
    <row r="30" spans="1:3" x14ac:dyDescent="0.25">
      <c r="A30" s="33" t="s">
        <v>21</v>
      </c>
      <c r="B30" s="27">
        <v>0</v>
      </c>
      <c r="C30" s="68">
        <v>887.58</v>
      </c>
    </row>
    <row r="31" spans="1:3" x14ac:dyDescent="0.25">
      <c r="A31" s="32" t="s">
        <v>22</v>
      </c>
      <c r="B31" s="26">
        <f t="shared" ref="B31" si="3">B32+B33+B34</f>
        <v>340499.15033600002</v>
      </c>
      <c r="C31" s="64">
        <v>1087162.025864</v>
      </c>
    </row>
    <row r="32" spans="1:3" x14ac:dyDescent="0.25">
      <c r="A32" s="33" t="s">
        <v>23</v>
      </c>
      <c r="B32" s="27">
        <v>239211.62</v>
      </c>
      <c r="C32" s="68">
        <v>1001241.03</v>
      </c>
    </row>
    <row r="33" spans="1:3" x14ac:dyDescent="0.25">
      <c r="A33" s="33" t="s">
        <v>24</v>
      </c>
      <c r="B33" s="27">
        <v>99661.14</v>
      </c>
      <c r="C33" s="68">
        <v>46168.770000000004</v>
      </c>
    </row>
    <row r="34" spans="1:3" x14ac:dyDescent="0.25">
      <c r="A34" s="33" t="s">
        <v>25</v>
      </c>
      <c r="B34" s="27">
        <v>1626.3903359999999</v>
      </c>
      <c r="C34" s="68">
        <v>39752.225864000007</v>
      </c>
    </row>
    <row r="35" spans="1:3" x14ac:dyDescent="0.25">
      <c r="A35" s="33"/>
      <c r="B35" s="27"/>
      <c r="C35" s="68"/>
    </row>
    <row r="36" spans="1:3" x14ac:dyDescent="0.25">
      <c r="A36" s="32" t="s">
        <v>26</v>
      </c>
      <c r="B36" s="28">
        <f t="shared" ref="B36" si="4">B17+B23+B27+B31</f>
        <v>2497926.7204360003</v>
      </c>
      <c r="C36" s="64">
        <v>29137440.397464</v>
      </c>
    </row>
    <row r="37" spans="1:3" x14ac:dyDescent="0.25">
      <c r="A37" s="30"/>
      <c r="B37" s="27"/>
      <c r="C37" s="68"/>
    </row>
    <row r="38" spans="1:3" x14ac:dyDescent="0.25">
      <c r="A38" s="32" t="s">
        <v>27</v>
      </c>
      <c r="B38" s="28">
        <f t="shared" ref="B38" si="5">B15-B36</f>
        <v>4195.0095639997162</v>
      </c>
      <c r="C38" s="64">
        <v>-162640.19746399671</v>
      </c>
    </row>
    <row r="39" spans="1:3" x14ac:dyDescent="0.25">
      <c r="A39" s="30"/>
      <c r="B39" s="27"/>
      <c r="C39" s="68"/>
    </row>
    <row r="40" spans="1:3" x14ac:dyDescent="0.25">
      <c r="A40" s="32" t="s">
        <v>28</v>
      </c>
      <c r="B40" s="26">
        <f t="shared" ref="B40" si="6">B41+B43+B42+B44+B45</f>
        <v>6252.59</v>
      </c>
      <c r="C40" s="64">
        <v>35494.42</v>
      </c>
    </row>
    <row r="41" spans="1:3" x14ac:dyDescent="0.25">
      <c r="A41" s="33" t="s">
        <v>29</v>
      </c>
      <c r="B41" s="27">
        <v>5246.39</v>
      </c>
      <c r="C41" s="68">
        <v>1871.26</v>
      </c>
    </row>
    <row r="42" spans="1:3" x14ac:dyDescent="0.25">
      <c r="A42" s="33" t="s">
        <v>30</v>
      </c>
      <c r="B42" s="27">
        <v>1006.2</v>
      </c>
      <c r="C42" s="68">
        <v>2641.4900000000002</v>
      </c>
    </row>
    <row r="43" spans="1:3" x14ac:dyDescent="0.25">
      <c r="A43" s="33" t="s">
        <v>31</v>
      </c>
      <c r="B43" s="27">
        <v>0</v>
      </c>
      <c r="C43" s="68">
        <v>0</v>
      </c>
    </row>
    <row r="44" spans="1:3" x14ac:dyDescent="0.25">
      <c r="A44" s="33" t="s">
        <v>32</v>
      </c>
      <c r="B44" s="27">
        <v>0</v>
      </c>
      <c r="C44" s="68">
        <v>30981.67</v>
      </c>
    </row>
    <row r="45" spans="1:3" x14ac:dyDescent="0.25">
      <c r="A45" s="33" t="s">
        <v>33</v>
      </c>
      <c r="B45" s="27">
        <v>0</v>
      </c>
      <c r="C45" s="68">
        <v>0</v>
      </c>
    </row>
    <row r="46" spans="1:3" x14ac:dyDescent="0.25">
      <c r="A46" s="30"/>
      <c r="B46" s="27"/>
      <c r="C46" s="68"/>
    </row>
    <row r="47" spans="1:3" x14ac:dyDescent="0.25">
      <c r="A47" s="32" t="s">
        <v>34</v>
      </c>
      <c r="B47" s="26">
        <v>514.41</v>
      </c>
      <c r="C47" s="64">
        <v>3287.0819999999999</v>
      </c>
    </row>
    <row r="48" spans="1:3" x14ac:dyDescent="0.25">
      <c r="A48" s="33" t="s">
        <v>35</v>
      </c>
      <c r="B48" s="27">
        <v>0</v>
      </c>
      <c r="C48" s="68">
        <v>0</v>
      </c>
    </row>
    <row r="49" spans="1:3" x14ac:dyDescent="0.25">
      <c r="A49" s="35" t="s">
        <v>36</v>
      </c>
      <c r="B49" s="27"/>
      <c r="C49" s="68">
        <v>0</v>
      </c>
    </row>
    <row r="50" spans="1:3" x14ac:dyDescent="0.25">
      <c r="A50" s="33" t="s">
        <v>37</v>
      </c>
      <c r="B50" s="27">
        <v>514.41</v>
      </c>
      <c r="C50" s="68">
        <v>548.08199999999999</v>
      </c>
    </row>
    <row r="51" spans="1:3" x14ac:dyDescent="0.25">
      <c r="A51" s="33" t="s">
        <v>38</v>
      </c>
      <c r="B51" s="27">
        <v>0</v>
      </c>
      <c r="C51" s="68">
        <v>2739</v>
      </c>
    </row>
    <row r="52" spans="1:3" x14ac:dyDescent="0.25">
      <c r="A52" s="33" t="s">
        <v>39</v>
      </c>
      <c r="B52" s="27"/>
      <c r="C52" s="68">
        <v>0</v>
      </c>
    </row>
    <row r="53" spans="1:3" x14ac:dyDescent="0.25">
      <c r="A53" s="30"/>
      <c r="B53" s="27"/>
      <c r="C53" s="68"/>
    </row>
    <row r="54" spans="1:3" x14ac:dyDescent="0.25">
      <c r="A54" s="32" t="s">
        <v>40</v>
      </c>
      <c r="B54" s="28">
        <f t="shared" ref="B54" si="7">B40-B47</f>
        <v>5738.18</v>
      </c>
      <c r="C54" s="64">
        <v>32207.338</v>
      </c>
    </row>
    <row r="55" spans="1:3" x14ac:dyDescent="0.25">
      <c r="A55" s="32"/>
      <c r="B55" s="28"/>
      <c r="C55" s="68"/>
    </row>
    <row r="56" spans="1:3" x14ac:dyDescent="0.25">
      <c r="A56" s="30"/>
      <c r="B56" s="27"/>
      <c r="C56" s="68"/>
    </row>
    <row r="57" spans="1:3" x14ac:dyDescent="0.25">
      <c r="A57" s="32" t="s">
        <v>41</v>
      </c>
      <c r="B57" s="26">
        <f t="shared" ref="B57" si="8">B40+B15</f>
        <v>2508374.3199999998</v>
      </c>
      <c r="C57" s="68">
        <v>29010294.620000005</v>
      </c>
    </row>
    <row r="58" spans="1:3" x14ac:dyDescent="0.25">
      <c r="A58" s="32" t="s">
        <v>42</v>
      </c>
      <c r="B58" s="26">
        <f t="shared" ref="B58" si="9">B47+B36</f>
        <v>2498441.1304360004</v>
      </c>
      <c r="C58" s="68">
        <v>29140727.479463998</v>
      </c>
    </row>
    <row r="59" spans="1:3" x14ac:dyDescent="0.25">
      <c r="A59" s="32"/>
      <c r="B59" s="26"/>
      <c r="C59" s="68"/>
    </row>
    <row r="60" spans="1:3" x14ac:dyDescent="0.25">
      <c r="A60" s="30"/>
      <c r="B60" s="27"/>
      <c r="C60" s="68"/>
    </row>
    <row r="61" spans="1:3" x14ac:dyDescent="0.25">
      <c r="A61" s="32" t="s">
        <v>43</v>
      </c>
      <c r="B61" s="26">
        <f t="shared" ref="B61" si="10">B57-B58</f>
        <v>9933.1895639994182</v>
      </c>
      <c r="C61" s="68">
        <v>-130432.85946399346</v>
      </c>
    </row>
    <row r="62" spans="1:3" x14ac:dyDescent="0.25">
      <c r="A62" s="33" t="s">
        <v>44</v>
      </c>
      <c r="B62" s="26">
        <v>4400.4799999999996</v>
      </c>
      <c r="C62" s="68">
        <v>0</v>
      </c>
    </row>
    <row r="63" spans="1:3" x14ac:dyDescent="0.25">
      <c r="A63" s="32" t="s">
        <v>45</v>
      </c>
      <c r="B63" s="26">
        <f t="shared" ref="B63" si="11">B61-B62</f>
        <v>5532.7095639994186</v>
      </c>
      <c r="C63" s="69">
        <v>-130432.85946399346</v>
      </c>
    </row>
    <row r="64" spans="1:3" x14ac:dyDescent="0.25">
      <c r="A64" s="33" t="s">
        <v>46</v>
      </c>
      <c r="B64" s="26">
        <v>5532.7095639994186</v>
      </c>
      <c r="C64" s="69">
        <v>-130432.85946399346</v>
      </c>
    </row>
    <row r="65" spans="1:3" x14ac:dyDescent="0.25">
      <c r="A65" s="33" t="s">
        <v>47</v>
      </c>
      <c r="B65" s="26"/>
      <c r="C65" s="68"/>
    </row>
    <row r="66" spans="1:3" x14ac:dyDescent="0.25">
      <c r="A66" s="33"/>
      <c r="B66" s="27"/>
      <c r="C66" s="68"/>
    </row>
    <row r="67" spans="1:3" x14ac:dyDescent="0.25">
      <c r="A67" s="32" t="s">
        <v>48</v>
      </c>
      <c r="B67" s="27"/>
      <c r="C67" s="68">
        <v>0</v>
      </c>
    </row>
    <row r="68" spans="1:3" x14ac:dyDescent="0.25">
      <c r="A68" s="33" t="s">
        <v>49</v>
      </c>
      <c r="B68" s="27"/>
      <c r="C68" s="68"/>
    </row>
    <row r="69" spans="1:3" x14ac:dyDescent="0.25">
      <c r="A69" s="33" t="s">
        <v>50</v>
      </c>
      <c r="B69" s="27"/>
      <c r="C69" s="68"/>
    </row>
    <row r="70" spans="1:3" x14ac:dyDescent="0.25">
      <c r="A70" s="33" t="s">
        <v>51</v>
      </c>
      <c r="B70" s="27"/>
      <c r="C70" s="68"/>
    </row>
    <row r="71" spans="1:3" x14ac:dyDescent="0.25">
      <c r="A71" s="32" t="s">
        <v>52</v>
      </c>
      <c r="B71" s="27">
        <v>5532.7095639994186</v>
      </c>
      <c r="C71" s="69">
        <v>-130432.85946399346</v>
      </c>
    </row>
    <row r="72" spans="1:3" x14ac:dyDescent="0.25">
      <c r="A72" s="33" t="s">
        <v>46</v>
      </c>
      <c r="B72" s="26">
        <v>5532.7095639994186</v>
      </c>
      <c r="C72" s="69">
        <v>-130432.85946399346</v>
      </c>
    </row>
    <row r="73" spans="1:3" x14ac:dyDescent="0.25">
      <c r="A73" s="33" t="s">
        <v>47</v>
      </c>
      <c r="B73" s="26"/>
      <c r="C73" s="68"/>
    </row>
    <row r="74" spans="1:3" x14ac:dyDescent="0.25">
      <c r="A74" s="36"/>
      <c r="B74" s="27"/>
      <c r="C74" s="68" t="s">
        <v>56</v>
      </c>
    </row>
    <row r="75" spans="1:3" x14ac:dyDescent="0.25">
      <c r="A75" s="32" t="s">
        <v>53</v>
      </c>
      <c r="B75" s="27"/>
      <c r="C75" s="68"/>
    </row>
    <row r="76" spans="1:3" x14ac:dyDescent="0.25">
      <c r="A76" s="33" t="s">
        <v>54</v>
      </c>
      <c r="B76" s="91">
        <v>5.7989497868220349E-4</v>
      </c>
      <c r="C76" s="92">
        <v>-1.2294571152362758E-3</v>
      </c>
    </row>
    <row r="77" spans="1:3" x14ac:dyDescent="0.25">
      <c r="A77" s="33" t="s">
        <v>55</v>
      </c>
      <c r="B77" s="91">
        <f>B72/'[1]fr 2021'!$J$9</f>
        <v>5.2151192329511593E-4</v>
      </c>
      <c r="C77" s="92">
        <v>-1.2294571152362758E-3</v>
      </c>
    </row>
    <row r="78" spans="1:3" s="23" customFormat="1" x14ac:dyDescent="0.25">
      <c r="A78" s="45"/>
      <c r="B78" s="60"/>
      <c r="C78" s="90"/>
    </row>
    <row r="79" spans="1:3" x14ac:dyDescent="0.25">
      <c r="A79" s="5" t="s">
        <v>101</v>
      </c>
      <c r="B79" s="60"/>
      <c r="C79" s="90"/>
    </row>
    <row r="80" spans="1:3" x14ac:dyDescent="0.25">
      <c r="A80" s="45" t="s">
        <v>57</v>
      </c>
      <c r="B80" s="60"/>
      <c r="C80" s="90"/>
    </row>
    <row r="81" spans="1:3" x14ac:dyDescent="0.25">
      <c r="A81" s="45"/>
      <c r="B81" s="46"/>
      <c r="C81" s="47"/>
    </row>
    <row r="82" spans="1:3" ht="15.75" x14ac:dyDescent="0.25">
      <c r="A82" s="48" t="s">
        <v>58</v>
      </c>
      <c r="B82" s="46"/>
      <c r="C82" s="47"/>
    </row>
    <row r="83" spans="1:3" ht="15.75" x14ac:dyDescent="0.25">
      <c r="A83" s="48" t="s">
        <v>59</v>
      </c>
      <c r="B83" s="49"/>
      <c r="C83" s="47"/>
    </row>
    <row r="84" spans="1:3" x14ac:dyDescent="0.25">
      <c r="A84" s="50"/>
      <c r="B84" s="47"/>
      <c r="C84" s="47"/>
    </row>
    <row r="85" spans="1:3" s="23" customFormat="1" x14ac:dyDescent="0.25">
      <c r="A85" s="50"/>
      <c r="B85" s="47"/>
      <c r="C85" s="47"/>
    </row>
    <row r="86" spans="1:3" s="23" customFormat="1" x14ac:dyDescent="0.25">
      <c r="A86" s="50"/>
      <c r="B86" s="47"/>
      <c r="C86" s="47"/>
    </row>
    <row r="87" spans="1:3" s="23" customFormat="1" x14ac:dyDescent="0.25">
      <c r="A87" s="50"/>
      <c r="B87" s="47"/>
      <c r="C87" s="47"/>
    </row>
    <row r="88" spans="1:3" s="23" customFormat="1" x14ac:dyDescent="0.25">
      <c r="A88" s="50"/>
      <c r="B88" s="47"/>
      <c r="C88" s="47"/>
    </row>
    <row r="89" spans="1:3" s="23" customFormat="1" x14ac:dyDescent="0.25">
      <c r="A89" s="50"/>
      <c r="B89" s="47"/>
      <c r="C89" s="47"/>
    </row>
    <row r="90" spans="1:3" s="23" customFormat="1" x14ac:dyDescent="0.25">
      <c r="A90" s="50"/>
      <c r="B90" s="47"/>
      <c r="C90" s="47"/>
    </row>
    <row r="91" spans="1:3" s="23" customFormat="1" x14ac:dyDescent="0.25">
      <c r="A91" s="50"/>
      <c r="B91" s="47"/>
      <c r="C91" s="47"/>
    </row>
    <row r="92" spans="1:3" s="23" customFormat="1" x14ac:dyDescent="0.25">
      <c r="A92" s="50"/>
      <c r="B92" s="47"/>
      <c r="C92" s="47"/>
    </row>
    <row r="93" spans="1:3" s="23" customFormat="1" x14ac:dyDescent="0.25">
      <c r="A93" s="50"/>
      <c r="B93" s="47"/>
      <c r="C93" s="47"/>
    </row>
    <row r="94" spans="1:3" s="23" customFormat="1" x14ac:dyDescent="0.25">
      <c r="A94" s="50"/>
      <c r="B94" s="47"/>
      <c r="C94" s="47"/>
    </row>
    <row r="95" spans="1:3" s="23" customFormat="1" x14ac:dyDescent="0.25">
      <c r="A95" s="50"/>
      <c r="B95" s="47"/>
      <c r="C95" s="47"/>
    </row>
    <row r="96" spans="1:3" s="23" customFormat="1" x14ac:dyDescent="0.25">
      <c r="A96" s="51"/>
      <c r="B96" s="47"/>
      <c r="C96" s="47"/>
    </row>
    <row r="97" spans="1:3" s="23" customFormat="1" x14ac:dyDescent="0.25">
      <c r="A97" s="51"/>
      <c r="B97" s="47"/>
      <c r="C97" s="47"/>
    </row>
    <row r="98" spans="1:3" s="23" customFormat="1" x14ac:dyDescent="0.25">
      <c r="A98" s="8"/>
      <c r="B98" s="1"/>
      <c r="C98" s="24"/>
    </row>
    <row r="99" spans="1:3" x14ac:dyDescent="0.25">
      <c r="A99" s="7"/>
      <c r="B99" s="1"/>
    </row>
    <row r="100" spans="1:3" x14ac:dyDescent="0.25">
      <c r="A100" s="8"/>
      <c r="B100" s="1"/>
    </row>
    <row r="101" spans="1:3" s="23" customFormat="1" x14ac:dyDescent="0.25">
      <c r="A101" s="8"/>
      <c r="B101" s="1"/>
      <c r="C101" s="24"/>
    </row>
    <row r="102" spans="1:3" ht="15.75" x14ac:dyDescent="0.25">
      <c r="A102" s="6"/>
      <c r="B102" s="1"/>
    </row>
    <row r="103" spans="1:3" x14ac:dyDescent="0.25">
      <c r="A103" s="2" t="s">
        <v>0</v>
      </c>
      <c r="B103" s="1"/>
    </row>
    <row r="104" spans="1:3" ht="15.75" x14ac:dyDescent="0.25">
      <c r="A104" s="9"/>
      <c r="B104" s="1"/>
    </row>
    <row r="105" spans="1:3" ht="15.75" x14ac:dyDescent="0.25">
      <c r="A105" s="9" t="s">
        <v>60</v>
      </c>
      <c r="B105" s="1"/>
    </row>
    <row r="106" spans="1:3" ht="15.75" x14ac:dyDescent="0.25">
      <c r="A106" s="9"/>
      <c r="B106" s="1"/>
    </row>
    <row r="107" spans="1:3" ht="15.75" x14ac:dyDescent="0.25">
      <c r="A107" s="9"/>
      <c r="B107" s="1"/>
    </row>
    <row r="108" spans="1:3" x14ac:dyDescent="0.25">
      <c r="A108" s="29"/>
      <c r="B108" s="66" t="s">
        <v>107</v>
      </c>
      <c r="C108" s="67" t="s">
        <v>106</v>
      </c>
    </row>
    <row r="109" spans="1:3" x14ac:dyDescent="0.25">
      <c r="A109" s="41" t="s">
        <v>61</v>
      </c>
      <c r="B109" s="42"/>
      <c r="C109" s="77"/>
    </row>
    <row r="110" spans="1:3" x14ac:dyDescent="0.25">
      <c r="A110" s="41" t="s">
        <v>62</v>
      </c>
      <c r="B110" s="26">
        <f>B111+B112+B115+B116+B117+B119+B114+B118</f>
        <v>47576654.860999994</v>
      </c>
      <c r="C110" s="69">
        <f>C111+C112+C114+C115+C116+C118+C113+C117</f>
        <v>48725139.1611</v>
      </c>
    </row>
    <row r="111" spans="1:3" x14ac:dyDescent="0.25">
      <c r="A111" s="43" t="s">
        <v>63</v>
      </c>
      <c r="B111" s="63">
        <v>28795453.9267</v>
      </c>
      <c r="C111" s="70">
        <v>28034238.398200002</v>
      </c>
    </row>
    <row r="112" spans="1:3" x14ac:dyDescent="0.25">
      <c r="A112" s="43" t="s">
        <v>64</v>
      </c>
      <c r="B112" s="37">
        <v>8204037.5621999986</v>
      </c>
      <c r="C112" s="71">
        <v>8204037.5621999986</v>
      </c>
    </row>
    <row r="113" spans="1:3" x14ac:dyDescent="0.25">
      <c r="A113" s="43" t="s">
        <v>65</v>
      </c>
      <c r="B113" s="37"/>
      <c r="C113" s="71"/>
    </row>
    <row r="114" spans="1:3" x14ac:dyDescent="0.25">
      <c r="A114" s="43" t="s">
        <v>66</v>
      </c>
      <c r="B114" s="34">
        <v>-1.9000000040705345E-3</v>
      </c>
      <c r="C114" s="70">
        <v>83.426700000010896</v>
      </c>
    </row>
    <row r="115" spans="1:3" x14ac:dyDescent="0.25">
      <c r="A115" s="43" t="s">
        <v>67</v>
      </c>
      <c r="B115" s="34">
        <v>213635.55</v>
      </c>
      <c r="C115" s="70">
        <v>213635.55</v>
      </c>
    </row>
    <row r="116" spans="1:3" x14ac:dyDescent="0.25">
      <c r="A116" s="43" t="s">
        <v>68</v>
      </c>
      <c r="B116" s="37">
        <v>292320</v>
      </c>
      <c r="C116" s="70">
        <v>292320</v>
      </c>
    </row>
    <row r="117" spans="1:3" x14ac:dyDescent="0.25">
      <c r="A117" s="43" t="s">
        <v>69</v>
      </c>
      <c r="B117" s="37">
        <v>5315.65</v>
      </c>
      <c r="C117" s="70">
        <v>5315.65</v>
      </c>
    </row>
    <row r="118" spans="1:3" x14ac:dyDescent="0.25">
      <c r="A118" s="43" t="s">
        <v>70</v>
      </c>
      <c r="B118" s="37">
        <v>10065892.174000001</v>
      </c>
      <c r="C118" s="72">
        <v>11975508.573999999</v>
      </c>
    </row>
    <row r="119" spans="1:3" x14ac:dyDescent="0.25">
      <c r="A119" s="40"/>
      <c r="B119" s="37"/>
      <c r="C119" s="72"/>
    </row>
    <row r="120" spans="1:3" x14ac:dyDescent="0.25">
      <c r="A120" s="41" t="s">
        <v>71</v>
      </c>
      <c r="B120" s="26">
        <f t="shared" ref="B120" si="12">B121+B122+B123+B124</f>
        <v>25411306.968774639</v>
      </c>
      <c r="C120" s="69">
        <f>C121+C122+C123+C124</f>
        <v>29376484.791274637</v>
      </c>
    </row>
    <row r="121" spans="1:3" x14ac:dyDescent="0.25">
      <c r="A121" s="43" t="s">
        <v>72</v>
      </c>
      <c r="B121" s="38">
        <v>1796490.2922150397</v>
      </c>
      <c r="C121" s="70">
        <v>1793843.9922150399</v>
      </c>
    </row>
    <row r="122" spans="1:3" x14ac:dyDescent="0.25">
      <c r="A122" s="43" t="s">
        <v>73</v>
      </c>
      <c r="B122" s="63">
        <v>1650209.3311032001</v>
      </c>
      <c r="C122" s="70">
        <v>1637382.3711032001</v>
      </c>
    </row>
    <row r="123" spans="1:3" x14ac:dyDescent="0.25">
      <c r="A123" s="43" t="s">
        <v>74</v>
      </c>
      <c r="B123" s="37">
        <v>592131.96220099996</v>
      </c>
      <c r="C123" s="70">
        <v>413355.33220099995</v>
      </c>
    </row>
    <row r="124" spans="1:3" x14ac:dyDescent="0.25">
      <c r="A124" s="43" t="s">
        <v>75</v>
      </c>
      <c r="B124" s="37">
        <v>21372475.3832554</v>
      </c>
      <c r="C124" s="70">
        <v>25531903.095755398</v>
      </c>
    </row>
    <row r="125" spans="1:3" x14ac:dyDescent="0.25">
      <c r="A125" s="43"/>
      <c r="B125" s="37"/>
      <c r="C125" s="70"/>
    </row>
    <row r="126" spans="1:3" x14ac:dyDescent="0.25">
      <c r="A126" s="41" t="s">
        <v>76</v>
      </c>
      <c r="B126" s="39">
        <v>555310.44999999995</v>
      </c>
      <c r="C126" s="73">
        <v>990056.84</v>
      </c>
    </row>
    <row r="127" spans="1:3" x14ac:dyDescent="0.25">
      <c r="A127" s="40"/>
      <c r="B127" s="37"/>
      <c r="C127" s="72"/>
    </row>
    <row r="128" spans="1:3" x14ac:dyDescent="0.25">
      <c r="A128" s="41" t="s">
        <v>77</v>
      </c>
      <c r="B128" s="26">
        <f t="shared" ref="B128" si="13">B126+B120+B110</f>
        <v>73543272.279774636</v>
      </c>
      <c r="C128" s="86">
        <f>C126+C120+C110</f>
        <v>79091680.792374641</v>
      </c>
    </row>
    <row r="129" spans="1:3" x14ac:dyDescent="0.25">
      <c r="A129" s="44"/>
      <c r="B129" s="38"/>
      <c r="C129" s="74"/>
    </row>
    <row r="130" spans="1:3" x14ac:dyDescent="0.25">
      <c r="A130" s="41" t="s">
        <v>78</v>
      </c>
      <c r="B130" s="26"/>
      <c r="C130" s="74"/>
    </row>
    <row r="131" spans="1:3" x14ac:dyDescent="0.25">
      <c r="A131" s="41" t="s">
        <v>79</v>
      </c>
      <c r="B131" s="88">
        <f>B132+B134+B135+B136+B133+B137+B139</f>
        <v>67312687.969563991</v>
      </c>
      <c r="C131" s="64">
        <v>73672543.283464</v>
      </c>
    </row>
    <row r="132" spans="1:3" x14ac:dyDescent="0.25">
      <c r="A132" s="43" t="s">
        <v>80</v>
      </c>
      <c r="B132" s="38">
        <v>10921209</v>
      </c>
      <c r="C132" s="70">
        <v>10921209</v>
      </c>
    </row>
    <row r="133" spans="1:3" x14ac:dyDescent="0.25">
      <c r="A133" s="43" t="s">
        <v>81</v>
      </c>
      <c r="B133" s="65">
        <v>757485.1</v>
      </c>
      <c r="C133" s="70">
        <v>757485.1</v>
      </c>
    </row>
    <row r="134" spans="1:3" x14ac:dyDescent="0.25">
      <c r="A134" s="43" t="s">
        <v>82</v>
      </c>
      <c r="B134" s="37">
        <v>34574085</v>
      </c>
      <c r="C134" s="70">
        <v>34574085.6184</v>
      </c>
    </row>
    <row r="135" spans="1:3" x14ac:dyDescent="0.25">
      <c r="A135" s="43" t="s">
        <v>83</v>
      </c>
      <c r="B135" s="37">
        <v>5532.7095639994186</v>
      </c>
      <c r="C135" s="70">
        <v>28236449.295064002</v>
      </c>
    </row>
    <row r="136" spans="1:3" x14ac:dyDescent="0.25">
      <c r="A136" s="43" t="s">
        <v>84</v>
      </c>
      <c r="B136" s="37">
        <v>27844620.16</v>
      </c>
      <c r="C136" s="70">
        <v>-26410.2</v>
      </c>
    </row>
    <row r="137" spans="1:3" x14ac:dyDescent="0.25">
      <c r="A137" s="43" t="s">
        <v>85</v>
      </c>
      <c r="B137" s="37">
        <v>-312229</v>
      </c>
      <c r="C137" s="70">
        <v>-312229</v>
      </c>
    </row>
    <row r="138" spans="1:3" x14ac:dyDescent="0.25">
      <c r="A138" s="43" t="s">
        <v>86</v>
      </c>
      <c r="B138" s="37">
        <v>0</v>
      </c>
      <c r="C138" s="70">
        <v>-365419</v>
      </c>
    </row>
    <row r="139" spans="1:3" x14ac:dyDescent="0.25">
      <c r="A139" s="43" t="s">
        <v>87</v>
      </c>
      <c r="B139" s="37">
        <v>-6478015</v>
      </c>
      <c r="C139" s="70">
        <v>-112627.53</v>
      </c>
    </row>
    <row r="140" spans="1:3" x14ac:dyDescent="0.25">
      <c r="A140" s="43"/>
      <c r="B140" s="37"/>
      <c r="C140" s="70"/>
    </row>
    <row r="141" spans="1:3" x14ac:dyDescent="0.25">
      <c r="A141" s="41" t="s">
        <v>88</v>
      </c>
      <c r="B141" s="39">
        <v>2246738.64</v>
      </c>
      <c r="C141" s="69">
        <v>2246738.64</v>
      </c>
    </row>
    <row r="142" spans="1:3" x14ac:dyDescent="0.25">
      <c r="A142" s="43" t="s">
        <v>89</v>
      </c>
      <c r="B142" s="37"/>
      <c r="C142" s="70"/>
    </row>
    <row r="143" spans="1:3" x14ac:dyDescent="0.25">
      <c r="A143" s="43" t="s">
        <v>90</v>
      </c>
      <c r="B143" s="26"/>
      <c r="C143" s="70"/>
    </row>
    <row r="144" spans="1:3" x14ac:dyDescent="0.25">
      <c r="A144" s="43" t="s">
        <v>91</v>
      </c>
      <c r="B144" s="39">
        <v>2246738.64</v>
      </c>
      <c r="C144" s="68">
        <v>2246738.64</v>
      </c>
    </row>
    <row r="145" spans="1:3" x14ac:dyDescent="0.25">
      <c r="A145" s="40"/>
      <c r="B145" s="37"/>
      <c r="C145" s="72"/>
    </row>
    <row r="146" spans="1:3" x14ac:dyDescent="0.25">
      <c r="A146" s="41" t="s">
        <v>92</v>
      </c>
      <c r="B146" s="26">
        <f t="shared" ref="B146" si="14">B149+B150+B152+B153</f>
        <v>3983845.5847593294</v>
      </c>
      <c r="C146" s="69">
        <v>3172399.0303551294</v>
      </c>
    </row>
    <row r="147" spans="1:3" x14ac:dyDescent="0.25">
      <c r="A147" s="43" t="s">
        <v>93</v>
      </c>
      <c r="B147" s="38"/>
      <c r="C147" s="72"/>
    </row>
    <row r="148" spans="1:3" x14ac:dyDescent="0.25">
      <c r="A148" s="43" t="s">
        <v>94</v>
      </c>
      <c r="B148" s="26"/>
      <c r="C148" s="70"/>
    </row>
    <row r="149" spans="1:3" x14ac:dyDescent="0.25">
      <c r="A149" s="43" t="s">
        <v>95</v>
      </c>
      <c r="B149" s="26"/>
      <c r="C149" s="70"/>
    </row>
    <row r="150" spans="1:3" x14ac:dyDescent="0.25">
      <c r="A150" s="43" t="s">
        <v>96</v>
      </c>
      <c r="B150" s="38">
        <v>3556632.0354906595</v>
      </c>
      <c r="C150" s="70">
        <v>2773247.2194364592</v>
      </c>
    </row>
    <row r="151" spans="1:3" x14ac:dyDescent="0.25">
      <c r="A151" s="43" t="s">
        <v>90</v>
      </c>
      <c r="B151" s="37"/>
      <c r="C151" s="72"/>
    </row>
    <row r="152" spans="1:3" x14ac:dyDescent="0.25">
      <c r="A152" s="43" t="s">
        <v>97</v>
      </c>
      <c r="B152" s="37">
        <v>-238205.52</v>
      </c>
      <c r="C152" s="70">
        <v>-242606</v>
      </c>
    </row>
    <row r="153" spans="1:3" x14ac:dyDescent="0.25">
      <c r="A153" s="43" t="s">
        <v>98</v>
      </c>
      <c r="B153" s="37">
        <v>665419.06926866993</v>
      </c>
      <c r="C153" s="72">
        <v>641757.81091866991</v>
      </c>
    </row>
    <row r="154" spans="1:3" x14ac:dyDescent="0.25">
      <c r="A154" s="43"/>
      <c r="B154" s="38"/>
      <c r="C154" s="72"/>
    </row>
    <row r="155" spans="1:3" x14ac:dyDescent="0.25">
      <c r="A155" s="41" t="s">
        <v>99</v>
      </c>
      <c r="B155" s="28">
        <f t="shared" ref="B155" si="15">B146+B141</f>
        <v>6230584.2247593291</v>
      </c>
      <c r="C155" s="64">
        <v>5419137.67035513</v>
      </c>
    </row>
    <row r="156" spans="1:3" x14ac:dyDescent="0.25">
      <c r="A156" s="41"/>
      <c r="B156" s="38"/>
      <c r="C156" s="64"/>
    </row>
    <row r="157" spans="1:3" x14ac:dyDescent="0.25">
      <c r="A157" s="41" t="s">
        <v>100</v>
      </c>
      <c r="B157" s="28">
        <f t="shared" ref="B157" si="16">B155+B131</f>
        <v>73543272.194323316</v>
      </c>
      <c r="C157" s="87">
        <v>79091680.953819126</v>
      </c>
    </row>
    <row r="158" spans="1:3" x14ac:dyDescent="0.25">
      <c r="A158" s="5"/>
      <c r="B158" s="89"/>
      <c r="C158" s="25"/>
    </row>
    <row r="159" spans="1:3" x14ac:dyDescent="0.25">
      <c r="A159" s="5" t="s">
        <v>101</v>
      </c>
      <c r="B159" s="13"/>
    </row>
    <row r="160" spans="1:3" x14ac:dyDescent="0.25">
      <c r="A160" s="5" t="s">
        <v>57</v>
      </c>
    </row>
    <row r="161" spans="1:3" s="23" customFormat="1" x14ac:dyDescent="0.25">
      <c r="A161" s="5"/>
      <c r="B161" s="24"/>
      <c r="C161" s="24"/>
    </row>
    <row r="162" spans="1:3" ht="15.75" x14ac:dyDescent="0.25">
      <c r="A162" s="6" t="s">
        <v>102</v>
      </c>
    </row>
    <row r="163" spans="1:3" ht="15.75" x14ac:dyDescent="0.25">
      <c r="A163" s="6" t="s">
        <v>103</v>
      </c>
    </row>
    <row r="164" spans="1:3" x14ac:dyDescent="0.25">
      <c r="A164" s="10"/>
    </row>
    <row r="166" spans="1:3" x14ac:dyDescent="0.25">
      <c r="A166" s="8"/>
    </row>
    <row r="167" spans="1:3" ht="15.75" x14ac:dyDescent="0.25">
      <c r="A167" s="6"/>
    </row>
  </sheetData>
  <pageMargins left="0.62" right="0.34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Consolidat</vt:lpstr>
      <vt:lpstr>Neconsolidat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Aniela LACHE</cp:lastModifiedBy>
  <cp:lastPrinted>2021-05-12T12:35:59Z</cp:lastPrinted>
  <dcterms:created xsi:type="dcterms:W3CDTF">2020-11-10T22:39:10Z</dcterms:created>
  <dcterms:modified xsi:type="dcterms:W3CDTF">2021-05-12T12:36:22Z</dcterms:modified>
</cp:coreProperties>
</file>